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Капвложения" sheetId="1" r:id="rId1"/>
    <sheet name="По предприятиям" sheetId="2" r:id="rId2"/>
    <sheet name="По видам " sheetId="3" r:id="rId3"/>
    <sheet name="Лист3" sheetId="4" r:id="rId4"/>
  </sheets>
  <definedNames>
    <definedName name="_xlnm.Print_Titles" localSheetId="0">'Капвложения'!$3:$4</definedName>
    <definedName name="_xlnm.Print_Titles" localSheetId="2">'По видам '!$2:$2</definedName>
    <definedName name="_xlnm.Print_Titles" localSheetId="1">'По предприятиям'!$2:$3</definedName>
    <definedName name="_xlnm.Print_Area" localSheetId="0">'Капвложения'!$A$1:$S$226</definedName>
    <definedName name="_xlnm.Print_Area" localSheetId="2">'По видам '!$A$1:$J$29</definedName>
    <definedName name="_xlnm.Print_Area" localSheetId="1">'По предприятиям'!$A$1:$P$58</definedName>
  </definedNames>
  <calcPr fullCalcOnLoad="1"/>
</workbook>
</file>

<file path=xl/sharedStrings.xml><?xml version="1.0" encoding="utf-8"?>
<sst xmlns="http://schemas.openxmlformats.org/spreadsheetml/2006/main" count="519" uniqueCount="276">
  <si>
    <t>№п/п</t>
  </si>
  <si>
    <t>Наименование предприятий, учреждений, организаций,КФХ, ИП</t>
  </si>
  <si>
    <t>Наименование меоприятий</t>
  </si>
  <si>
    <t xml:space="preserve">Объем работ </t>
  </si>
  <si>
    <t>Источники финансирования:</t>
  </si>
  <si>
    <t>кредит банка</t>
  </si>
  <si>
    <t>средства инвес-    торов</t>
  </si>
  <si>
    <t>Водоснабжение</t>
  </si>
  <si>
    <t>Дорожное строительство</t>
  </si>
  <si>
    <t>Газоснабжение</t>
  </si>
  <si>
    <t xml:space="preserve">Культура </t>
  </si>
  <si>
    <t>Благоустройство</t>
  </si>
  <si>
    <t>Прочее</t>
  </si>
  <si>
    <t>х</t>
  </si>
  <si>
    <t xml:space="preserve">Образование </t>
  </si>
  <si>
    <t>Перерабатывающее производство</t>
  </si>
  <si>
    <t>Торговля</t>
  </si>
  <si>
    <t>федера-    льный бюджет</t>
  </si>
  <si>
    <t>бюджет муници- пального района</t>
  </si>
  <si>
    <t>бюджет муници-   пального образо- вания</t>
  </si>
  <si>
    <t xml:space="preserve">средства населе- ния </t>
  </si>
  <si>
    <t xml:space="preserve">Муниципальное управление </t>
  </si>
  <si>
    <t>средства экологического фонда</t>
  </si>
  <si>
    <t>Здравоохранение</t>
  </si>
  <si>
    <t>Предоставление социальных услуг</t>
  </si>
  <si>
    <t>Всего по району</t>
  </si>
  <si>
    <t>Сельское хозяйство</t>
  </si>
  <si>
    <t>ООО "Молочник"</t>
  </si>
  <si>
    <t>ООО "Большесолдатское Агро"</t>
  </si>
  <si>
    <t>ООО "Маяк"</t>
  </si>
  <si>
    <t>ООО "Дубрава"</t>
  </si>
  <si>
    <t>собствен- ные средсва предпри- ятий, КФХ,ИП</t>
  </si>
  <si>
    <t>област- ной бюджет</t>
  </si>
  <si>
    <t>Энергообеспечение</t>
  </si>
  <si>
    <t>Связь</t>
  </si>
  <si>
    <t>Жильё</t>
  </si>
  <si>
    <t>ЗАО "Суджанское ДРСУ-2"</t>
  </si>
  <si>
    <t xml:space="preserve">Водоснабжение </t>
  </si>
  <si>
    <t xml:space="preserve">Газоснабжение </t>
  </si>
  <si>
    <t>Культура</t>
  </si>
  <si>
    <t>Образование</t>
  </si>
  <si>
    <t>Прочие</t>
  </si>
  <si>
    <t>Муниципальное управление</t>
  </si>
  <si>
    <t>Всего</t>
  </si>
  <si>
    <t>По отрослям экономике:</t>
  </si>
  <si>
    <t>Хранение и складиование зерна</t>
  </si>
  <si>
    <t>Хранение и складирование зерна</t>
  </si>
  <si>
    <t>Итого по перерабатывающему производству</t>
  </si>
  <si>
    <t>Итого по водоснабжению</t>
  </si>
  <si>
    <t>Итого по газоснабжению</t>
  </si>
  <si>
    <t>Итого по культуре</t>
  </si>
  <si>
    <t>Итого по образованию</t>
  </si>
  <si>
    <t>Итого по благоустройству</t>
  </si>
  <si>
    <t>Итого по прочим</t>
  </si>
  <si>
    <t>Итого по торговле</t>
  </si>
  <si>
    <t>Итого по муниципальному управлению</t>
  </si>
  <si>
    <t>Итого по здравоохранению</t>
  </si>
  <si>
    <t>Итого по предоставлению социальных услуг</t>
  </si>
  <si>
    <t>Итого  по сельскому хозяйству</t>
  </si>
  <si>
    <t>Итого по энергообеспе-чению</t>
  </si>
  <si>
    <t>Итого по жилью</t>
  </si>
  <si>
    <t>Итого по хранению и складированию зерна</t>
  </si>
  <si>
    <t>ООО "Большесолдатский свекловод"</t>
  </si>
  <si>
    <t>Управление образования</t>
  </si>
  <si>
    <t>ОБУ "Станция по борьбе с болезнями живот"</t>
  </si>
  <si>
    <t>1 шт.</t>
  </si>
  <si>
    <t>Перевод нетелей в основное стадо</t>
  </si>
  <si>
    <t>Стои- мость работ, тыс.руб.</t>
  </si>
  <si>
    <t>МКУК РДНТ</t>
  </si>
  <si>
    <t>контроль</t>
  </si>
  <si>
    <t>Энернообеспечение</t>
  </si>
  <si>
    <t>Приобретение машин и оборудования</t>
  </si>
  <si>
    <t>Покупка земли и земельных долей</t>
  </si>
  <si>
    <t>Строительство и капитальный ремонт жилья и производственных помещений жилья</t>
  </si>
  <si>
    <t>Строительство, реконструкция и каитпльный ремонт сооружений</t>
  </si>
  <si>
    <t>Приобретение и перевод животных в основное стадо</t>
  </si>
  <si>
    <t>Наименование показателей</t>
  </si>
  <si>
    <t>ООО " Молочник"</t>
  </si>
  <si>
    <t>КФХ Бабин А.Н.</t>
  </si>
  <si>
    <t>Перевод свинок в основное стадо</t>
  </si>
  <si>
    <t>ООО " Маяк"</t>
  </si>
  <si>
    <t>КФХ Багдасарян В.А.</t>
  </si>
  <si>
    <t>Администрация района</t>
  </si>
  <si>
    <t>Волоконский сельсовет</t>
  </si>
  <si>
    <t>ООО "Курское молоко"</t>
  </si>
  <si>
    <t>МКУК "Межпоселенческая библиотека"</t>
  </si>
  <si>
    <t>ОБУЗ "Большесолдатская ЦРБ"</t>
  </si>
  <si>
    <t>КФХ Каракулин Э.А.</t>
  </si>
  <si>
    <t>МКУ УХО</t>
  </si>
  <si>
    <t>МКУК ДШИ</t>
  </si>
  <si>
    <t>ОБУССО КО "Ширковский интернат"</t>
  </si>
  <si>
    <t>Большесолдатский сельсовет</t>
  </si>
  <si>
    <t>Дорожное строительсво</t>
  </si>
  <si>
    <t>Приобретение компьютерной техники и музыкальных инструментов</t>
  </si>
  <si>
    <t>Прочие отрасли</t>
  </si>
  <si>
    <t>Зравоохранение</t>
  </si>
  <si>
    <t>Предоставление соц. услуг</t>
  </si>
  <si>
    <t xml:space="preserve">Торговля </t>
  </si>
  <si>
    <t>в т.ч. инвести-ции в основной капитал</t>
  </si>
  <si>
    <t>Энергосбеоежение</t>
  </si>
  <si>
    <t>Всего инвестиций</t>
  </si>
  <si>
    <t>Прочее ( приобретение библиотечного фонда, учебников и мебели и т.д.)</t>
  </si>
  <si>
    <t>Строительство жилья</t>
  </si>
  <si>
    <t>Приобретение кормораздатчика</t>
  </si>
  <si>
    <t>Приобретение навсеного манипулятора</t>
  </si>
  <si>
    <t xml:space="preserve">Безвозмездно получены книги от комитета культуры Курской области </t>
  </si>
  <si>
    <t>Приобретение свеклопогрузчика  "Маус"</t>
  </si>
  <si>
    <t>Приобретение  трактора К-744</t>
  </si>
  <si>
    <t xml:space="preserve">Перевод нетелей в основное стадо </t>
  </si>
  <si>
    <t xml:space="preserve">в том числе инвестиции </t>
  </si>
  <si>
    <t xml:space="preserve">Строительство зданий и сооружений </t>
  </si>
  <si>
    <t>Приобретение инвентаря</t>
  </si>
  <si>
    <t>ОБУ "Станция по борьбе с болезнями животных"</t>
  </si>
  <si>
    <t>Приобретение транспортных средств</t>
  </si>
  <si>
    <t>90 голов</t>
  </si>
  <si>
    <t>Приобретение загрузчика сеялок</t>
  </si>
  <si>
    <t>Приобретение зернометателя</t>
  </si>
  <si>
    <t>Приобретение косилки ротоционной</t>
  </si>
  <si>
    <t>80 голов</t>
  </si>
  <si>
    <t>Индивидуальный сектор</t>
  </si>
  <si>
    <t>Администрация Большесолдатского района</t>
  </si>
  <si>
    <t>Строительство объекта " Автомобильная дорога по ул. Молодёжная и ул. 70 лет Победы в с. Большое Солдатское Большесолдатского района Курской области"</t>
  </si>
  <si>
    <t>Жильё индивидуальный сектор</t>
  </si>
  <si>
    <t>Приобретение компьтерной техники</t>
  </si>
  <si>
    <t>ОБУССО "Ширковский  психоневрологический интернат</t>
  </si>
  <si>
    <t>МКУК "Любимовский ЦСДК"</t>
  </si>
  <si>
    <t>Приобретение компьютерной техники</t>
  </si>
  <si>
    <t>Приобретение медоборудования</t>
  </si>
  <si>
    <t>Приобретение музыкальных инструментов</t>
  </si>
  <si>
    <t>Капитальный ремонт отопительной системы</t>
  </si>
  <si>
    <t>Приобретение земельных участков</t>
  </si>
  <si>
    <t>Модернизация зерносушилки</t>
  </si>
  <si>
    <t>Приобретение глубинных насосов</t>
  </si>
  <si>
    <t>МКУ "Управление хозяйственного обслуживания"</t>
  </si>
  <si>
    <t>Приобретение комьютерной техники</t>
  </si>
  <si>
    <t>Приобретение электрической бытовой техники</t>
  </si>
  <si>
    <t>Приобретение палатки-павильона</t>
  </si>
  <si>
    <t>Приобретние коров</t>
  </si>
  <si>
    <t>60 голов</t>
  </si>
  <si>
    <t>КФХ Андреев А.Н.</t>
  </si>
  <si>
    <t>Приобретение трактора МТЗ-82 с тележкой</t>
  </si>
  <si>
    <t>Приобретение трактора МТЗ-952,2</t>
  </si>
  <si>
    <t>Приобретение трактора К-744</t>
  </si>
  <si>
    <t>Приобретение легкового автомобиля</t>
  </si>
  <si>
    <t>КФХ Булгаков Н.М.</t>
  </si>
  <si>
    <t>КФХ Каракулин Э.П.</t>
  </si>
  <si>
    <t>Приобретение опрыскивателей</t>
  </si>
  <si>
    <t>2 шт.</t>
  </si>
  <si>
    <t>КФХ Тараторкин А.И.</t>
  </si>
  <si>
    <t xml:space="preserve">Приобретение трактора Беларусь </t>
  </si>
  <si>
    <t>КФХ "Кристалл"</t>
  </si>
  <si>
    <t>средства Агролизинга</t>
  </si>
  <si>
    <t>Приобретение зерновой сеялки</t>
  </si>
  <si>
    <t>ЗАО "Суджанское ДРСУ№2</t>
  </si>
  <si>
    <r>
      <t>1200м</t>
    </r>
    <r>
      <rPr>
        <vertAlign val="superscript"/>
        <sz val="12"/>
        <rFont val="Times New Roman"/>
        <family val="1"/>
      </rPr>
      <t>2</t>
    </r>
  </si>
  <si>
    <t>2,5км</t>
  </si>
  <si>
    <t>6,0 км</t>
  </si>
  <si>
    <t>1 площадка</t>
  </si>
  <si>
    <t>1,694 км автодорог;    0,252 км подъездов</t>
  </si>
  <si>
    <t>1,719 км</t>
  </si>
  <si>
    <t>1,757 км</t>
  </si>
  <si>
    <t>Пробретение оборудования</t>
  </si>
  <si>
    <t xml:space="preserve">Управление образования </t>
  </si>
  <si>
    <t>Приобретение учебников</t>
  </si>
  <si>
    <t>Приобретение оборудования</t>
  </si>
  <si>
    <t>Приобретение учебных пособий</t>
  </si>
  <si>
    <t>Приобретение спортивного инвентаря</t>
  </si>
  <si>
    <t>Приобретение школьной мебели</t>
  </si>
  <si>
    <t>КФХ Тараторкин А.Н.</t>
  </si>
  <si>
    <t>МКУК "Межпоселенч библиотека"</t>
  </si>
  <si>
    <t>МКУК "Саморядовский  ЦСДК"</t>
  </si>
  <si>
    <t>Приобретение занавеса и штор</t>
  </si>
  <si>
    <t>Приобретение мебели</t>
  </si>
  <si>
    <t>МКУК "Сторожевский ЦСДК"</t>
  </si>
  <si>
    <t>Приобретение музыкального оборудования</t>
  </si>
  <si>
    <t xml:space="preserve">Приобретение глубинных насосов </t>
  </si>
  <si>
    <t>1шт.</t>
  </si>
  <si>
    <t>Приобретение автомобиля УАЗ-463</t>
  </si>
  <si>
    <t>Приобретение доильной установки</t>
  </si>
  <si>
    <t>1 установка</t>
  </si>
  <si>
    <t>Приобретение жатки для уборки подсолнечника</t>
  </si>
  <si>
    <t>заёмные средства</t>
  </si>
  <si>
    <t>Приобретение земельных паёв</t>
  </si>
  <si>
    <t>МКУК "Любостанский ЦСДК"</t>
  </si>
  <si>
    <t>Установка металлической двери</t>
  </si>
  <si>
    <t>МКУК "Скороднянский ЦСДК"</t>
  </si>
  <si>
    <t>Установка газового счетчика</t>
  </si>
  <si>
    <t>Приобретение холодильника</t>
  </si>
  <si>
    <t>Приобретение газового котла</t>
  </si>
  <si>
    <t>Управление финансов</t>
  </si>
  <si>
    <t>0,8км</t>
  </si>
  <si>
    <t>2,890 км</t>
  </si>
  <si>
    <t>Реконструкция автомобильной дороги "с. Большое Солдатское-Малый Каменец-Шелеповка"</t>
  </si>
  <si>
    <t>Приобретение комплекта турникета</t>
  </si>
  <si>
    <t>1 комплект</t>
  </si>
  <si>
    <t>Замена оконных блоков в здании Администрации района</t>
  </si>
  <si>
    <t>Ремонт водонапорной башни в д. Первомайская</t>
  </si>
  <si>
    <t>Ремонт водонапорной башни в с. Любостань ул. Рыбница</t>
  </si>
  <si>
    <t>0,6 км</t>
  </si>
  <si>
    <t>Ремонт водонапорной башни в д. Шелеповка</t>
  </si>
  <si>
    <t>Ремонт водонапорной башни в д. Махов Колодезь</t>
  </si>
  <si>
    <t>Ремонт дороги в с. Розгребли по ул. Школьная</t>
  </si>
  <si>
    <t>1,650 км</t>
  </si>
  <si>
    <t>средства дорожного фонда</t>
  </si>
  <si>
    <t>средства "Газпром"</t>
  </si>
  <si>
    <t xml:space="preserve">Приобретение хозяйственного инвентаря - газонокосилки </t>
  </si>
  <si>
    <t>МКУК "Ржавский ЦСДК"</t>
  </si>
  <si>
    <t>Приобретение электоаппаратуры - телевизора</t>
  </si>
  <si>
    <t>Приобретение стульев и кресел</t>
  </si>
  <si>
    <t>АО "Надежда"</t>
  </si>
  <si>
    <r>
      <t>5146 м</t>
    </r>
    <r>
      <rPr>
        <vertAlign val="superscript"/>
        <sz val="12"/>
        <rFont val="Times New Roman"/>
        <family val="1"/>
      </rPr>
      <t xml:space="preserve">2             </t>
    </r>
  </si>
  <si>
    <t xml:space="preserve">Строительство сараев  к домам </t>
  </si>
  <si>
    <t>40 сараев</t>
  </si>
  <si>
    <r>
      <t>1000 м</t>
    </r>
    <r>
      <rPr>
        <vertAlign val="superscript"/>
        <sz val="12"/>
        <rFont val="Times New Roman"/>
        <family val="1"/>
      </rPr>
      <t xml:space="preserve">2 </t>
    </r>
  </si>
  <si>
    <t>Реконструкция животноводческой фермы</t>
  </si>
  <si>
    <t>Приобретение животных</t>
  </si>
  <si>
    <t>Приобретение земельных долей</t>
  </si>
  <si>
    <t>Реконструкция зернотока</t>
  </si>
  <si>
    <t>КФХ Бабкин А.М.</t>
  </si>
  <si>
    <t>Приобретение дисковой бороны</t>
  </si>
  <si>
    <t>КФХ Котов И.П.</t>
  </si>
  <si>
    <t>Приобретение опрыскивателя</t>
  </si>
  <si>
    <t>КФХ Поздняков В.П.</t>
  </si>
  <si>
    <t xml:space="preserve">Реконструкция животноводческой фермы </t>
  </si>
  <si>
    <t>Приобретение  коров</t>
  </si>
  <si>
    <t>МКОУ ДОД ДШИ</t>
  </si>
  <si>
    <t>Реконструкция токов</t>
  </si>
  <si>
    <t>Реконструкция ЗАВа</t>
  </si>
  <si>
    <t>1 ед.</t>
  </si>
  <si>
    <t>Строительство автомойки</t>
  </si>
  <si>
    <t>Итого</t>
  </si>
  <si>
    <t>2 тока</t>
  </si>
  <si>
    <t>Приобретение навигационного оборудования</t>
  </si>
  <si>
    <t>1 комп.</t>
  </si>
  <si>
    <t xml:space="preserve">Безвозмездно получены комплет технического оборудования от комитета культуры Курской области </t>
  </si>
  <si>
    <t>Приобретение  библиотечного фонда</t>
  </si>
  <si>
    <t>Приобретение стеллажей (Грант для Любимовкой библиотеки)</t>
  </si>
  <si>
    <t>Приобретение проектора (Грант для Любимовкой библиотеки)</t>
  </si>
  <si>
    <t>МКУК "ЦБ учреждений культуры"</t>
  </si>
  <si>
    <t>Приобретение насоса для отопления</t>
  </si>
  <si>
    <t>Получен безвозмездно автобус для  МКОУ "Большесолдатская СОШ"</t>
  </si>
  <si>
    <t>Устройство спортивной площадки для Любимовского детсада</t>
  </si>
  <si>
    <t>Приобретение компютерной техники</t>
  </si>
  <si>
    <t>Безвозмездно получена музыкальная литература  из комитета  по культуре Курской области</t>
  </si>
  <si>
    <t>ОБУЗ "Большесо-датская ЦРБ"</t>
  </si>
  <si>
    <t>ОБУСО "Комплексный центр социального обслуживания населения "</t>
  </si>
  <si>
    <t>ИП Копцев В.П.</t>
  </si>
  <si>
    <t xml:space="preserve">Строительство магазина </t>
  </si>
  <si>
    <t>Сторожевский                                       сельсвет</t>
  </si>
  <si>
    <t>Строительство объекта "Водо-снабжение улици Молодёжной и улицы 70 лет Победы в                                 с. Большое Солдатское"</t>
  </si>
  <si>
    <t>Ремонт водопровода в                             с. Любимовка</t>
  </si>
  <si>
    <t>Строительство многофункцио-нальной спортивной площадки по линии "Газпром-детям" в                                       д. Саморядово</t>
  </si>
  <si>
    <t xml:space="preserve">Строительство  тратуара Дьяконово-Суджа- граница с Украиной-Любимовка-п. К.Либкнихта </t>
  </si>
  <si>
    <t>Реконструкция  автомобиль-ной дороги "Дьяконово-Суджа-граница с Украиной-Любостань-Леоновка"</t>
  </si>
  <si>
    <t>Строительство съезда "Дьяконово-Суджа-граница с Украиной-Волоконск"</t>
  </si>
  <si>
    <t>Итого по дорож-ному строительсту</t>
  </si>
  <si>
    <t>Строительство объекта " Газо-снабжение малоэтажной заст-ройки, расположенной по адре-су: Круская область, Больше-солдатский район, с. Большое Солдатское, ул. Молодёжна и ул. 70 лет Победы"</t>
  </si>
  <si>
    <t>Капитальный ремонт Любимовской библиотеки - содание модельной библиотеки</t>
  </si>
  <si>
    <t>ОБПОУ "Суджанский сельскохозяйствен-ный техникум"</t>
  </si>
  <si>
    <t>Приобретение музыкального центра для МКОУ "Саморядовская СОШ"</t>
  </si>
  <si>
    <t>Территориальный отдел  №1 "Суджа" инспекция "Гостехнадзор" Курской области</t>
  </si>
  <si>
    <t>Приобретение автомобиля  "Камаз"</t>
  </si>
  <si>
    <t>Приобретение зерноубороч-ного комбайна "Акрос- 530"</t>
  </si>
  <si>
    <t>Приобретение зерноубо-рочного комбайна "Акрос -580"</t>
  </si>
  <si>
    <t>Итого по связи</t>
  </si>
  <si>
    <t xml:space="preserve">Приобретение машин и оборудования </t>
  </si>
  <si>
    <t>Саморядовский сельсовет</t>
  </si>
  <si>
    <t>Изготовление изгороди на кладбище</t>
  </si>
  <si>
    <t>Сторожевксие сельсовет</t>
  </si>
  <si>
    <t>МКУК "Саморядовский ЦСДК"</t>
  </si>
  <si>
    <t>ОБПОУ "Суджанский селхозтехникум"</t>
  </si>
  <si>
    <t>ТО№1 "Сужда" инспекция "Гостехнадзор"</t>
  </si>
  <si>
    <t>ОБУССО "Комплексный центр соцобсл"</t>
  </si>
  <si>
    <t>средства "Газпрома"</t>
  </si>
  <si>
    <r>
      <t xml:space="preserve">Объём  </t>
    </r>
    <r>
      <rPr>
        <b/>
        <sz val="14"/>
        <rFont val="Times New Roman"/>
        <family val="1"/>
      </rPr>
      <t xml:space="preserve">КАПИТАЛЬНЫХ ВЛОЖЕНИЙ </t>
    </r>
    <r>
      <rPr>
        <sz val="14"/>
        <rFont val="Times New Roman"/>
        <family val="1"/>
      </rPr>
      <t>по видам за 2015 год</t>
    </r>
  </si>
  <si>
    <t>Отчет о  капитальных вложениях в  социально-экономическое развитие Большесолдатского района за 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</si>
</sst>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5" fillId="0" borderId="10" xfId="0" applyNumberFormat="1" applyFont="1" applyBorder="1" applyAlignment="1">
      <alignment vertical="justify"/>
    </xf>
    <xf numFmtId="164" fontId="5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justify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justify"/>
    </xf>
    <xf numFmtId="164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justify"/>
    </xf>
    <xf numFmtId="164" fontId="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justify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justify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16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0" fontId="2" fillId="0" borderId="0" xfId="0" applyFont="1" applyFill="1" applyAlignment="1">
      <alignment/>
    </xf>
    <xf numFmtId="44" fontId="2" fillId="0" borderId="11" xfId="42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164" fontId="4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vertical="justify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justify"/>
    </xf>
    <xf numFmtId="164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5" fillId="0" borderId="0" xfId="0" applyFont="1" applyFill="1" applyAlignment="1">
      <alignment/>
    </xf>
    <xf numFmtId="164" fontId="5" fillId="0" borderId="10" xfId="0" applyNumberFormat="1" applyFont="1" applyBorder="1" applyAlignment="1">
      <alignment horizontal="center" vertical="justify"/>
    </xf>
    <xf numFmtId="164" fontId="5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164" fontId="5" fillId="0" borderId="10" xfId="0" applyNumberFormat="1" applyFont="1" applyBorder="1" applyAlignment="1">
      <alignment horizontal="left" vertical="justify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164" fontId="5" fillId="0" borderId="10" xfId="0" applyNumberFormat="1" applyFont="1" applyFill="1" applyBorder="1" applyAlignment="1">
      <alignment horizontal="left" vertical="justify"/>
    </xf>
    <xf numFmtId="0" fontId="3" fillId="0" borderId="13" xfId="0" applyFont="1" applyFill="1" applyBorder="1" applyAlignment="1">
      <alignment vertical="justify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justify"/>
    </xf>
    <xf numFmtId="0" fontId="3" fillId="0" borderId="12" xfId="0" applyFont="1" applyBorder="1" applyAlignment="1">
      <alignment horizontal="center" vertical="justify"/>
    </xf>
    <xf numFmtId="0" fontId="3" fillId="0" borderId="12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justify"/>
    </xf>
    <xf numFmtId="0" fontId="5" fillId="0" borderId="15" xfId="0" applyFont="1" applyFill="1" applyBorder="1" applyAlignment="1">
      <alignment vertical="justify"/>
    </xf>
    <xf numFmtId="0" fontId="5" fillId="0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vertical="justify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justify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left" vertical="justify"/>
    </xf>
    <xf numFmtId="0" fontId="5" fillId="0" borderId="12" xfId="0" applyFont="1" applyFill="1" applyBorder="1" applyAlignment="1">
      <alignment horizontal="left" vertical="justify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15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5" fillId="0" borderId="11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justify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left" vertical="justify"/>
    </xf>
    <xf numFmtId="164" fontId="5" fillId="0" borderId="16" xfId="0" applyNumberFormat="1" applyFont="1" applyFill="1" applyBorder="1" applyAlignment="1">
      <alignment horizontal="left" vertical="justify"/>
    </xf>
    <xf numFmtId="164" fontId="5" fillId="0" borderId="12" xfId="0" applyNumberFormat="1" applyFont="1" applyFill="1" applyBorder="1" applyAlignment="1">
      <alignment horizontal="left" vertical="justify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justify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left" vertical="justify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5"/>
  <sheetViews>
    <sheetView tabSelected="1" zoomScale="75" zoomScaleNormal="75" zoomScaleSheetLayoutView="75" zoomScalePageLayoutView="0" workbookViewId="0" topLeftCell="C1">
      <pane ySplit="4" topLeftCell="A5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5.25390625" style="10" customWidth="1"/>
    <col min="2" max="2" width="21.125" style="78" customWidth="1"/>
    <col min="3" max="3" width="31.375" style="10" customWidth="1"/>
    <col min="4" max="4" width="11.625" style="10" customWidth="1"/>
    <col min="5" max="5" width="11.375" style="10" customWidth="1"/>
    <col min="6" max="6" width="8.375" style="10" customWidth="1"/>
    <col min="7" max="7" width="9.625" style="10" customWidth="1"/>
    <col min="8" max="8" width="9.375" style="10" customWidth="1"/>
    <col min="9" max="11" width="8.75390625" style="10" customWidth="1"/>
    <col min="12" max="12" width="9.625" style="10" customWidth="1"/>
    <col min="13" max="13" width="10.00390625" style="10" customWidth="1"/>
    <col min="14" max="14" width="9.625" style="10" customWidth="1"/>
    <col min="15" max="15" width="9.875" style="10" customWidth="1"/>
    <col min="16" max="16" width="9.625" style="10" customWidth="1"/>
    <col min="17" max="18" width="9.25390625" style="10" customWidth="1"/>
    <col min="19" max="19" width="10.00390625" style="10" customWidth="1"/>
    <col min="20" max="20" width="10.625" style="91" customWidth="1"/>
    <col min="21" max="21" width="9.875" style="10" bestFit="1" customWidth="1"/>
    <col min="22" max="16384" width="9.125" style="10" customWidth="1"/>
  </cols>
  <sheetData>
    <row r="1" spans="1:16" ht="15.75">
      <c r="A1" s="134" t="s">
        <v>275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68"/>
      <c r="P1" s="68"/>
    </row>
    <row r="3" spans="1:19" ht="20.25" customHeight="1">
      <c r="A3" s="124" t="s">
        <v>0</v>
      </c>
      <c r="B3" s="135" t="s">
        <v>1</v>
      </c>
      <c r="C3" s="124" t="s">
        <v>2</v>
      </c>
      <c r="D3" s="124" t="s">
        <v>3</v>
      </c>
      <c r="E3" s="124" t="s">
        <v>67</v>
      </c>
      <c r="F3" s="139" t="s">
        <v>4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37" t="s">
        <v>98</v>
      </c>
    </row>
    <row r="4" spans="1:20" ht="94.5">
      <c r="A4" s="125"/>
      <c r="B4" s="136"/>
      <c r="C4" s="125"/>
      <c r="D4" s="125"/>
      <c r="E4" s="125"/>
      <c r="F4" s="12" t="s">
        <v>17</v>
      </c>
      <c r="G4" s="12" t="s">
        <v>32</v>
      </c>
      <c r="H4" s="12" t="s">
        <v>18</v>
      </c>
      <c r="I4" s="12" t="s">
        <v>19</v>
      </c>
      <c r="J4" s="12" t="s">
        <v>5</v>
      </c>
      <c r="K4" s="12" t="s">
        <v>181</v>
      </c>
      <c r="L4" s="12" t="s">
        <v>6</v>
      </c>
      <c r="M4" s="12" t="s">
        <v>31</v>
      </c>
      <c r="N4" s="12" t="s">
        <v>20</v>
      </c>
      <c r="O4" s="12" t="s">
        <v>203</v>
      </c>
      <c r="P4" s="12" t="s">
        <v>204</v>
      </c>
      <c r="Q4" s="12" t="s">
        <v>22</v>
      </c>
      <c r="R4" s="12" t="s">
        <v>151</v>
      </c>
      <c r="S4" s="138"/>
      <c r="T4" s="91" t="s">
        <v>69</v>
      </c>
    </row>
    <row r="5" spans="1:19" ht="15.75" customHeight="1">
      <c r="A5" s="141" t="s">
        <v>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</row>
    <row r="6" spans="1:19" ht="31.5" customHeight="1">
      <c r="A6" s="13">
        <v>1</v>
      </c>
      <c r="B6" s="76" t="s">
        <v>84</v>
      </c>
      <c r="C6" s="14" t="s">
        <v>161</v>
      </c>
      <c r="D6" s="7"/>
      <c r="E6" s="9">
        <f>SUM(F6:R6)</f>
        <v>4647</v>
      </c>
      <c r="F6" s="7"/>
      <c r="G6" s="7"/>
      <c r="H6" s="7"/>
      <c r="I6" s="7"/>
      <c r="J6" s="7"/>
      <c r="K6" s="7"/>
      <c r="L6" s="7"/>
      <c r="M6" s="7">
        <v>4647</v>
      </c>
      <c r="N6" s="7"/>
      <c r="O6" s="7"/>
      <c r="P6" s="7"/>
      <c r="Q6" s="15"/>
      <c r="R6" s="15"/>
      <c r="S6" s="9">
        <v>4647</v>
      </c>
    </row>
    <row r="7" spans="1:20" ht="46.5" customHeight="1">
      <c r="A7" s="16"/>
      <c r="B7" s="75" t="s">
        <v>47</v>
      </c>
      <c r="C7" s="16" t="s">
        <v>13</v>
      </c>
      <c r="D7" s="17" t="s">
        <v>13</v>
      </c>
      <c r="E7" s="17">
        <f aca="true" t="shared" si="0" ref="E7:S7">SUM(E6:E6)</f>
        <v>4647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4647</v>
      </c>
      <c r="N7" s="17">
        <f t="shared" si="0"/>
        <v>0</v>
      </c>
      <c r="O7" s="17">
        <f>SUM(O6:O6)</f>
        <v>0</v>
      </c>
      <c r="P7" s="17">
        <f>SUM(P6:P6)</f>
        <v>0</v>
      </c>
      <c r="Q7" s="17">
        <f t="shared" si="0"/>
        <v>0</v>
      </c>
      <c r="R7" s="17">
        <f t="shared" si="0"/>
        <v>0</v>
      </c>
      <c r="S7" s="17">
        <f t="shared" si="0"/>
        <v>4647</v>
      </c>
      <c r="T7" s="92">
        <f>SUM(F7:R7)</f>
        <v>4647</v>
      </c>
    </row>
    <row r="8" spans="1:19" ht="15.75" customHeight="1">
      <c r="A8" s="141" t="s">
        <v>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</row>
    <row r="9" spans="1:19" ht="30.75" customHeight="1">
      <c r="A9" s="13">
        <v>1</v>
      </c>
      <c r="B9" s="98" t="s">
        <v>248</v>
      </c>
      <c r="C9" s="14" t="s">
        <v>175</v>
      </c>
      <c r="D9" s="13" t="s">
        <v>176</v>
      </c>
      <c r="E9" s="9">
        <f aca="true" t="shared" si="1" ref="E9:E17">SUM(F9:R9)</f>
        <v>31.2</v>
      </c>
      <c r="F9" s="13"/>
      <c r="G9" s="13"/>
      <c r="H9" s="13"/>
      <c r="I9" s="13">
        <v>31.2</v>
      </c>
      <c r="J9" s="13"/>
      <c r="K9" s="13"/>
      <c r="L9" s="13"/>
      <c r="M9" s="18"/>
      <c r="N9" s="18"/>
      <c r="O9" s="18"/>
      <c r="P9" s="18"/>
      <c r="Q9" s="18"/>
      <c r="R9" s="18"/>
      <c r="S9" s="18">
        <v>31.2</v>
      </c>
    </row>
    <row r="10" spans="1:19" ht="70.5" customHeight="1">
      <c r="A10" s="124">
        <v>2</v>
      </c>
      <c r="B10" s="144" t="s">
        <v>120</v>
      </c>
      <c r="C10" s="12" t="s">
        <v>249</v>
      </c>
      <c r="D10" s="18" t="s">
        <v>160</v>
      </c>
      <c r="E10" s="9">
        <f t="shared" si="1"/>
        <v>7576.7</v>
      </c>
      <c r="F10" s="7"/>
      <c r="G10" s="7">
        <v>6925</v>
      </c>
      <c r="H10" s="7">
        <v>651.7</v>
      </c>
      <c r="I10" s="7"/>
      <c r="J10" s="7"/>
      <c r="K10" s="7"/>
      <c r="L10" s="7"/>
      <c r="M10" s="7"/>
      <c r="N10" s="7"/>
      <c r="O10" s="7"/>
      <c r="P10" s="7"/>
      <c r="Q10" s="7"/>
      <c r="R10" s="15"/>
      <c r="S10" s="7">
        <v>7576.7</v>
      </c>
    </row>
    <row r="11" spans="1:19" ht="33.75" customHeight="1">
      <c r="A11" s="126"/>
      <c r="B11" s="145"/>
      <c r="C11" s="12" t="s">
        <v>196</v>
      </c>
      <c r="D11" s="18" t="s">
        <v>65</v>
      </c>
      <c r="E11" s="9">
        <f t="shared" si="1"/>
        <v>388.6</v>
      </c>
      <c r="F11" s="7"/>
      <c r="G11" s="7"/>
      <c r="H11" s="7">
        <v>123.6</v>
      </c>
      <c r="I11" s="7"/>
      <c r="J11" s="7"/>
      <c r="K11" s="7"/>
      <c r="L11" s="7"/>
      <c r="M11" s="7"/>
      <c r="N11" s="7"/>
      <c r="O11" s="7"/>
      <c r="P11" s="7"/>
      <c r="Q11" s="7">
        <v>265</v>
      </c>
      <c r="R11" s="15"/>
      <c r="S11" s="7"/>
    </row>
    <row r="12" spans="1:19" ht="30.75" customHeight="1">
      <c r="A12" s="126"/>
      <c r="B12" s="145"/>
      <c r="C12" s="12" t="s">
        <v>197</v>
      </c>
      <c r="D12" s="18" t="s">
        <v>65</v>
      </c>
      <c r="E12" s="9">
        <f t="shared" si="1"/>
        <v>460.4</v>
      </c>
      <c r="F12" s="7"/>
      <c r="G12" s="7"/>
      <c r="H12" s="7">
        <v>138.4</v>
      </c>
      <c r="I12" s="7"/>
      <c r="J12" s="7"/>
      <c r="K12" s="7"/>
      <c r="L12" s="7"/>
      <c r="M12" s="7"/>
      <c r="N12" s="7"/>
      <c r="O12" s="7"/>
      <c r="P12" s="7"/>
      <c r="Q12" s="7">
        <v>322</v>
      </c>
      <c r="R12" s="15"/>
      <c r="S12" s="7"/>
    </row>
    <row r="13" spans="1:19" ht="32.25" customHeight="1">
      <c r="A13" s="126"/>
      <c r="B13" s="145"/>
      <c r="C13" s="12" t="s">
        <v>250</v>
      </c>
      <c r="D13" s="18" t="s">
        <v>198</v>
      </c>
      <c r="E13" s="9">
        <f t="shared" si="1"/>
        <v>2204.7999999999997</v>
      </c>
      <c r="F13" s="7"/>
      <c r="G13" s="7"/>
      <c r="H13" s="7">
        <v>104.1</v>
      </c>
      <c r="I13" s="7"/>
      <c r="J13" s="7"/>
      <c r="K13" s="7"/>
      <c r="L13" s="7"/>
      <c r="M13" s="7"/>
      <c r="N13" s="7"/>
      <c r="O13" s="7"/>
      <c r="P13" s="7"/>
      <c r="Q13" s="7">
        <v>2100.7</v>
      </c>
      <c r="R13" s="15"/>
      <c r="S13" s="7"/>
    </row>
    <row r="14" spans="1:19" ht="33" customHeight="1">
      <c r="A14" s="126"/>
      <c r="B14" s="145"/>
      <c r="C14" s="12" t="s">
        <v>199</v>
      </c>
      <c r="D14" s="18" t="s">
        <v>65</v>
      </c>
      <c r="E14" s="9">
        <f t="shared" si="1"/>
        <v>460.4</v>
      </c>
      <c r="F14" s="7"/>
      <c r="G14" s="7"/>
      <c r="H14" s="7">
        <v>138.4</v>
      </c>
      <c r="I14" s="7"/>
      <c r="J14" s="7"/>
      <c r="K14" s="7"/>
      <c r="L14" s="7"/>
      <c r="M14" s="7"/>
      <c r="N14" s="7"/>
      <c r="O14" s="7"/>
      <c r="P14" s="7"/>
      <c r="Q14" s="7">
        <v>322</v>
      </c>
      <c r="R14" s="15"/>
      <c r="S14" s="7"/>
    </row>
    <row r="15" spans="1:19" ht="33" customHeight="1">
      <c r="A15" s="126"/>
      <c r="B15" s="145"/>
      <c r="C15" s="12" t="s">
        <v>200</v>
      </c>
      <c r="D15" s="18" t="s">
        <v>65</v>
      </c>
      <c r="E15" s="9">
        <f t="shared" si="1"/>
        <v>464.3</v>
      </c>
      <c r="F15" s="7"/>
      <c r="G15" s="7"/>
      <c r="H15" s="7">
        <v>149.3</v>
      </c>
      <c r="I15" s="7"/>
      <c r="J15" s="7"/>
      <c r="K15" s="7"/>
      <c r="L15" s="7"/>
      <c r="M15" s="7"/>
      <c r="N15" s="7"/>
      <c r="O15" s="7"/>
      <c r="P15" s="7"/>
      <c r="Q15" s="7">
        <v>315</v>
      </c>
      <c r="R15" s="15"/>
      <c r="S15" s="7"/>
    </row>
    <row r="16" spans="1:20" s="74" customFormat="1" ht="21" customHeight="1">
      <c r="A16" s="125"/>
      <c r="B16" s="146"/>
      <c r="C16" s="73" t="s">
        <v>230</v>
      </c>
      <c r="D16" s="85"/>
      <c r="E16" s="84">
        <f>SUM(E10:E15)</f>
        <v>11555.199999999999</v>
      </c>
      <c r="F16" s="84">
        <f aca="true" t="shared" si="2" ref="F16:S16">SUM(F10:F15)</f>
        <v>0</v>
      </c>
      <c r="G16" s="84">
        <f t="shared" si="2"/>
        <v>6925</v>
      </c>
      <c r="H16" s="84">
        <f t="shared" si="2"/>
        <v>1305.5</v>
      </c>
      <c r="I16" s="84">
        <f t="shared" si="2"/>
        <v>0</v>
      </c>
      <c r="J16" s="84">
        <f t="shared" si="2"/>
        <v>0</v>
      </c>
      <c r="K16" s="84">
        <f t="shared" si="2"/>
        <v>0</v>
      </c>
      <c r="L16" s="84">
        <f t="shared" si="2"/>
        <v>0</v>
      </c>
      <c r="M16" s="84">
        <f t="shared" si="2"/>
        <v>0</v>
      </c>
      <c r="N16" s="84">
        <f t="shared" si="2"/>
        <v>0</v>
      </c>
      <c r="O16" s="84">
        <f t="shared" si="2"/>
        <v>0</v>
      </c>
      <c r="P16" s="84">
        <f t="shared" si="2"/>
        <v>0</v>
      </c>
      <c r="Q16" s="84">
        <f t="shared" si="2"/>
        <v>3324.7</v>
      </c>
      <c r="R16" s="84">
        <f t="shared" si="2"/>
        <v>0</v>
      </c>
      <c r="S16" s="84">
        <f t="shared" si="2"/>
        <v>7576.7</v>
      </c>
      <c r="T16" s="68"/>
    </row>
    <row r="17" spans="1:19" ht="34.5" customHeight="1">
      <c r="A17" s="13">
        <v>3</v>
      </c>
      <c r="B17" s="76" t="s">
        <v>83</v>
      </c>
      <c r="C17" s="12" t="s">
        <v>132</v>
      </c>
      <c r="D17" s="18" t="s">
        <v>65</v>
      </c>
      <c r="E17" s="9">
        <f t="shared" si="1"/>
        <v>25</v>
      </c>
      <c r="F17" s="7"/>
      <c r="G17" s="7"/>
      <c r="H17" s="7"/>
      <c r="I17" s="7">
        <v>25</v>
      </c>
      <c r="J17" s="7"/>
      <c r="K17" s="7"/>
      <c r="L17" s="7"/>
      <c r="M17" s="7"/>
      <c r="N17" s="7"/>
      <c r="O17" s="7"/>
      <c r="P17" s="7"/>
      <c r="Q17" s="7"/>
      <c r="R17" s="15"/>
      <c r="S17" s="7">
        <v>25</v>
      </c>
    </row>
    <row r="18" spans="1:20" ht="31.5">
      <c r="A18" s="16"/>
      <c r="B18" s="75" t="s">
        <v>48</v>
      </c>
      <c r="C18" s="16" t="s">
        <v>13</v>
      </c>
      <c r="D18" s="22" t="s">
        <v>13</v>
      </c>
      <c r="E18" s="17">
        <f>E9+E16+E17</f>
        <v>11611.4</v>
      </c>
      <c r="F18" s="17">
        <f aca="true" t="shared" si="3" ref="F18:S18">F9+F16+F17</f>
        <v>0</v>
      </c>
      <c r="G18" s="17">
        <f t="shared" si="3"/>
        <v>6925</v>
      </c>
      <c r="H18" s="17">
        <f t="shared" si="3"/>
        <v>1305.5</v>
      </c>
      <c r="I18" s="17">
        <f t="shared" si="3"/>
        <v>56.2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  <c r="Q18" s="17">
        <f t="shared" si="3"/>
        <v>3324.7</v>
      </c>
      <c r="R18" s="17">
        <f t="shared" si="3"/>
        <v>0</v>
      </c>
      <c r="S18" s="17">
        <f t="shared" si="3"/>
        <v>7632.9</v>
      </c>
      <c r="T18" s="92">
        <f>SUM(F18:R18)</f>
        <v>11611.400000000001</v>
      </c>
    </row>
    <row r="19" spans="1:19" ht="15.75">
      <c r="A19" s="121" t="s">
        <v>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</row>
    <row r="20" spans="1:19" ht="97.5" customHeight="1">
      <c r="A20" s="124">
        <v>1</v>
      </c>
      <c r="B20" s="96" t="s">
        <v>120</v>
      </c>
      <c r="C20" s="23" t="s">
        <v>121</v>
      </c>
      <c r="D20" s="12" t="s">
        <v>158</v>
      </c>
      <c r="E20" s="9">
        <f aca="true" t="shared" si="4" ref="E20:E28">SUM(F20:R20)</f>
        <v>14078</v>
      </c>
      <c r="F20" s="7"/>
      <c r="G20" s="7">
        <v>13359</v>
      </c>
      <c r="H20" s="7">
        <v>719</v>
      </c>
      <c r="I20" s="7"/>
      <c r="J20" s="7"/>
      <c r="K20" s="7"/>
      <c r="L20" s="7"/>
      <c r="M20" s="7"/>
      <c r="N20" s="7"/>
      <c r="O20" s="7"/>
      <c r="P20" s="7"/>
      <c r="Q20" s="15"/>
      <c r="R20" s="15"/>
      <c r="S20" s="9">
        <v>14078</v>
      </c>
    </row>
    <row r="21" spans="1:19" ht="72.75" customHeight="1">
      <c r="A21" s="126"/>
      <c r="B21" s="116" t="s">
        <v>120</v>
      </c>
      <c r="C21" s="23" t="s">
        <v>192</v>
      </c>
      <c r="D21" s="12" t="s">
        <v>191</v>
      </c>
      <c r="E21" s="9">
        <f t="shared" si="4"/>
        <v>31866.6</v>
      </c>
      <c r="F21" s="7"/>
      <c r="G21" s="7">
        <v>29841</v>
      </c>
      <c r="H21" s="7">
        <v>2025.6</v>
      </c>
      <c r="I21" s="7"/>
      <c r="J21" s="7"/>
      <c r="K21" s="7"/>
      <c r="L21" s="7"/>
      <c r="M21" s="7"/>
      <c r="N21" s="7"/>
      <c r="O21" s="7"/>
      <c r="P21" s="7"/>
      <c r="Q21" s="15"/>
      <c r="R21" s="15"/>
      <c r="S21" s="9"/>
    </row>
    <row r="22" spans="1:19" ht="31.5" customHeight="1">
      <c r="A22" s="126"/>
      <c r="B22" s="116"/>
      <c r="C22" s="23" t="s">
        <v>201</v>
      </c>
      <c r="D22" s="12" t="s">
        <v>202</v>
      </c>
      <c r="E22" s="9">
        <f t="shared" si="4"/>
        <v>3915.9</v>
      </c>
      <c r="F22" s="7"/>
      <c r="G22" s="7"/>
      <c r="H22" s="7"/>
      <c r="I22" s="7"/>
      <c r="J22" s="7"/>
      <c r="K22" s="7"/>
      <c r="L22" s="7"/>
      <c r="M22" s="7"/>
      <c r="N22" s="7"/>
      <c r="O22" s="7">
        <v>3915.9</v>
      </c>
      <c r="P22" s="7"/>
      <c r="Q22" s="15"/>
      <c r="R22" s="15"/>
      <c r="S22" s="9"/>
    </row>
    <row r="23" spans="1:20" s="74" customFormat="1" ht="19.5" customHeight="1">
      <c r="A23" s="125"/>
      <c r="B23" s="117"/>
      <c r="C23" s="83" t="s">
        <v>230</v>
      </c>
      <c r="D23" s="73"/>
      <c r="E23" s="84">
        <f>E20+E21+E22</f>
        <v>49860.5</v>
      </c>
      <c r="F23" s="84">
        <f aca="true" t="shared" si="5" ref="F23:S23">F20+F21+F22</f>
        <v>0</v>
      </c>
      <c r="G23" s="84">
        <f t="shared" si="5"/>
        <v>43200</v>
      </c>
      <c r="H23" s="84">
        <f t="shared" si="5"/>
        <v>2744.6</v>
      </c>
      <c r="I23" s="84">
        <f t="shared" si="5"/>
        <v>0</v>
      </c>
      <c r="J23" s="84">
        <f t="shared" si="5"/>
        <v>0</v>
      </c>
      <c r="K23" s="84">
        <f t="shared" si="5"/>
        <v>0</v>
      </c>
      <c r="L23" s="84">
        <f t="shared" si="5"/>
        <v>0</v>
      </c>
      <c r="M23" s="84">
        <f t="shared" si="5"/>
        <v>0</v>
      </c>
      <c r="N23" s="84">
        <f t="shared" si="5"/>
        <v>0</v>
      </c>
      <c r="O23" s="84">
        <f t="shared" si="5"/>
        <v>3915.9</v>
      </c>
      <c r="P23" s="84">
        <f t="shared" si="5"/>
        <v>0</v>
      </c>
      <c r="Q23" s="84">
        <f t="shared" si="5"/>
        <v>0</v>
      </c>
      <c r="R23" s="84">
        <f t="shared" si="5"/>
        <v>0</v>
      </c>
      <c r="S23" s="84">
        <f t="shared" si="5"/>
        <v>14078</v>
      </c>
      <c r="T23" s="68"/>
    </row>
    <row r="24" spans="1:19" ht="63.75" customHeight="1">
      <c r="A24" s="124">
        <v>2</v>
      </c>
      <c r="B24" s="115" t="s">
        <v>153</v>
      </c>
      <c r="C24" s="23" t="s">
        <v>252</v>
      </c>
      <c r="D24" s="18" t="s">
        <v>154</v>
      </c>
      <c r="E24" s="9">
        <f t="shared" si="4"/>
        <v>2802.6</v>
      </c>
      <c r="F24" s="7"/>
      <c r="G24" s="7">
        <v>2802.6</v>
      </c>
      <c r="H24" s="7"/>
      <c r="I24" s="7"/>
      <c r="J24" s="7"/>
      <c r="K24" s="7"/>
      <c r="L24" s="7"/>
      <c r="M24" s="7"/>
      <c r="N24" s="7"/>
      <c r="O24" s="7"/>
      <c r="P24" s="7"/>
      <c r="Q24" s="15"/>
      <c r="R24" s="15"/>
      <c r="S24" s="9">
        <v>2802.6</v>
      </c>
    </row>
    <row r="25" spans="1:19" ht="66" customHeight="1">
      <c r="A25" s="126"/>
      <c r="B25" s="116"/>
      <c r="C25" s="23" t="s">
        <v>253</v>
      </c>
      <c r="D25" s="18" t="s">
        <v>155</v>
      </c>
      <c r="E25" s="9">
        <f t="shared" si="4"/>
        <v>11160.6</v>
      </c>
      <c r="F25" s="7"/>
      <c r="G25" s="7">
        <v>11160.6</v>
      </c>
      <c r="H25" s="7"/>
      <c r="I25" s="7"/>
      <c r="J25" s="7"/>
      <c r="K25" s="7"/>
      <c r="L25" s="7"/>
      <c r="M25" s="7"/>
      <c r="N25" s="7"/>
      <c r="O25" s="7"/>
      <c r="P25" s="7"/>
      <c r="Q25" s="15"/>
      <c r="R25" s="15"/>
      <c r="S25" s="9"/>
    </row>
    <row r="26" spans="1:19" ht="63.75" customHeight="1">
      <c r="A26" s="126"/>
      <c r="B26" s="116"/>
      <c r="C26" s="23" t="s">
        <v>253</v>
      </c>
      <c r="D26" s="18" t="s">
        <v>156</v>
      </c>
      <c r="E26" s="9">
        <f t="shared" si="4"/>
        <v>22329.1</v>
      </c>
      <c r="F26" s="7"/>
      <c r="G26" s="7">
        <v>22329.1</v>
      </c>
      <c r="H26" s="7"/>
      <c r="I26" s="7"/>
      <c r="J26" s="7"/>
      <c r="K26" s="7"/>
      <c r="L26" s="7"/>
      <c r="M26" s="7"/>
      <c r="N26" s="7"/>
      <c r="O26" s="7"/>
      <c r="P26" s="7"/>
      <c r="Q26" s="15"/>
      <c r="R26" s="15"/>
      <c r="S26" s="9"/>
    </row>
    <row r="27" spans="1:19" ht="47.25" customHeight="1">
      <c r="A27" s="126"/>
      <c r="B27" s="116"/>
      <c r="C27" s="23" t="s">
        <v>254</v>
      </c>
      <c r="D27" s="18" t="s">
        <v>190</v>
      </c>
      <c r="E27" s="9">
        <f t="shared" si="4"/>
        <v>5266.6</v>
      </c>
      <c r="F27" s="7"/>
      <c r="G27" s="7">
        <v>5266.6</v>
      </c>
      <c r="H27" s="7"/>
      <c r="I27" s="7"/>
      <c r="J27" s="7"/>
      <c r="K27" s="7"/>
      <c r="L27" s="7"/>
      <c r="M27" s="7"/>
      <c r="N27" s="7"/>
      <c r="O27" s="7"/>
      <c r="P27" s="7"/>
      <c r="Q27" s="15"/>
      <c r="R27" s="15"/>
      <c r="S27" s="9">
        <v>5266.6</v>
      </c>
    </row>
    <row r="28" spans="1:19" ht="63.75" customHeight="1">
      <c r="A28" s="126"/>
      <c r="B28" s="116"/>
      <c r="C28" s="23" t="s">
        <v>251</v>
      </c>
      <c r="D28" s="18" t="s">
        <v>157</v>
      </c>
      <c r="E28" s="9">
        <f t="shared" si="4"/>
        <v>1355.6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1355.6</v>
      </c>
      <c r="Q28" s="15"/>
      <c r="R28" s="15"/>
      <c r="S28" s="9">
        <v>1355.6</v>
      </c>
    </row>
    <row r="29" spans="1:20" s="74" customFormat="1" ht="25.5" customHeight="1">
      <c r="A29" s="125"/>
      <c r="B29" s="117"/>
      <c r="C29" s="83" t="s">
        <v>230</v>
      </c>
      <c r="D29" s="85"/>
      <c r="E29" s="84">
        <f>SUM(E24:E28)</f>
        <v>42914.5</v>
      </c>
      <c r="F29" s="84">
        <f aca="true" t="shared" si="6" ref="F29:S29">SUM(F24:F28)</f>
        <v>0</v>
      </c>
      <c r="G29" s="84">
        <f t="shared" si="6"/>
        <v>41558.9</v>
      </c>
      <c r="H29" s="84">
        <f t="shared" si="6"/>
        <v>0</v>
      </c>
      <c r="I29" s="84">
        <f t="shared" si="6"/>
        <v>0</v>
      </c>
      <c r="J29" s="84">
        <f t="shared" si="6"/>
        <v>0</v>
      </c>
      <c r="K29" s="84">
        <f t="shared" si="6"/>
        <v>0</v>
      </c>
      <c r="L29" s="84">
        <f t="shared" si="6"/>
        <v>0</v>
      </c>
      <c r="M29" s="84">
        <f t="shared" si="6"/>
        <v>0</v>
      </c>
      <c r="N29" s="84">
        <f t="shared" si="6"/>
        <v>0</v>
      </c>
      <c r="O29" s="84">
        <f t="shared" si="6"/>
        <v>0</v>
      </c>
      <c r="P29" s="84">
        <f t="shared" si="6"/>
        <v>1355.6</v>
      </c>
      <c r="Q29" s="84">
        <f t="shared" si="6"/>
        <v>0</v>
      </c>
      <c r="R29" s="84">
        <f t="shared" si="6"/>
        <v>0</v>
      </c>
      <c r="S29" s="84">
        <f t="shared" si="6"/>
        <v>9424.800000000001</v>
      </c>
      <c r="T29" s="68"/>
    </row>
    <row r="30" spans="1:20" ht="33" customHeight="1">
      <c r="A30" s="16"/>
      <c r="B30" s="75" t="s">
        <v>255</v>
      </c>
      <c r="C30" s="22" t="s">
        <v>13</v>
      </c>
      <c r="D30" s="22" t="s">
        <v>13</v>
      </c>
      <c r="E30" s="17">
        <f>E23+E29</f>
        <v>92775</v>
      </c>
      <c r="F30" s="17">
        <f aca="true" t="shared" si="7" ref="F30:S30">F23+F29</f>
        <v>0</v>
      </c>
      <c r="G30" s="17">
        <f t="shared" si="7"/>
        <v>84758.9</v>
      </c>
      <c r="H30" s="17">
        <f t="shared" si="7"/>
        <v>2744.6</v>
      </c>
      <c r="I30" s="17">
        <f t="shared" si="7"/>
        <v>0</v>
      </c>
      <c r="J30" s="17">
        <f t="shared" si="7"/>
        <v>0</v>
      </c>
      <c r="K30" s="17">
        <f t="shared" si="7"/>
        <v>0</v>
      </c>
      <c r="L30" s="17">
        <f t="shared" si="7"/>
        <v>0</v>
      </c>
      <c r="M30" s="17">
        <f t="shared" si="7"/>
        <v>0</v>
      </c>
      <c r="N30" s="17">
        <f t="shared" si="7"/>
        <v>0</v>
      </c>
      <c r="O30" s="17">
        <f t="shared" si="7"/>
        <v>3915.9</v>
      </c>
      <c r="P30" s="17">
        <f t="shared" si="7"/>
        <v>1355.6</v>
      </c>
      <c r="Q30" s="17">
        <f t="shared" si="7"/>
        <v>0</v>
      </c>
      <c r="R30" s="17">
        <f t="shared" si="7"/>
        <v>0</v>
      </c>
      <c r="S30" s="17">
        <f t="shared" si="7"/>
        <v>23502.800000000003</v>
      </c>
      <c r="T30" s="92">
        <f>SUM(F30:R30)</f>
        <v>92775</v>
      </c>
    </row>
    <row r="31" spans="1:19" ht="15.75">
      <c r="A31" s="121" t="s">
        <v>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3"/>
    </row>
    <row r="32" spans="1:19" ht="129.75" customHeight="1">
      <c r="A32" s="12"/>
      <c r="B32" s="76" t="s">
        <v>120</v>
      </c>
      <c r="C32" s="12" t="s">
        <v>256</v>
      </c>
      <c r="D32" s="18" t="s">
        <v>159</v>
      </c>
      <c r="E32" s="9">
        <f>SUM(F32:R32)</f>
        <v>1699.6</v>
      </c>
      <c r="F32" s="9"/>
      <c r="G32" s="9">
        <v>1510</v>
      </c>
      <c r="H32" s="9">
        <v>189.6</v>
      </c>
      <c r="I32" s="9"/>
      <c r="J32" s="9"/>
      <c r="K32" s="9"/>
      <c r="L32" s="9"/>
      <c r="M32" s="9"/>
      <c r="N32" s="9"/>
      <c r="O32" s="9"/>
      <c r="P32" s="9"/>
      <c r="Q32" s="24"/>
      <c r="R32" s="24"/>
      <c r="S32" s="9">
        <v>1699.6</v>
      </c>
    </row>
    <row r="33" spans="1:20" ht="31.5">
      <c r="A33" s="16"/>
      <c r="B33" s="75" t="s">
        <v>49</v>
      </c>
      <c r="C33" s="22" t="s">
        <v>13</v>
      </c>
      <c r="D33" s="22" t="s">
        <v>13</v>
      </c>
      <c r="E33" s="17">
        <f>E32</f>
        <v>1699.6</v>
      </c>
      <c r="F33" s="17">
        <f aca="true" t="shared" si="8" ref="F33:S33">F32</f>
        <v>0</v>
      </c>
      <c r="G33" s="17">
        <f t="shared" si="8"/>
        <v>1510</v>
      </c>
      <c r="H33" s="17">
        <f t="shared" si="8"/>
        <v>189.6</v>
      </c>
      <c r="I33" s="17">
        <f t="shared" si="8"/>
        <v>0</v>
      </c>
      <c r="J33" s="17">
        <f t="shared" si="8"/>
        <v>0</v>
      </c>
      <c r="K33" s="17">
        <f aca="true" t="shared" si="9" ref="K33:P33">K32</f>
        <v>0</v>
      </c>
      <c r="L33" s="17">
        <f t="shared" si="9"/>
        <v>0</v>
      </c>
      <c r="M33" s="17">
        <f t="shared" si="9"/>
        <v>0</v>
      </c>
      <c r="N33" s="17">
        <f t="shared" si="9"/>
        <v>0</v>
      </c>
      <c r="O33" s="17">
        <f t="shared" si="9"/>
        <v>0</v>
      </c>
      <c r="P33" s="17">
        <f t="shared" si="9"/>
        <v>0</v>
      </c>
      <c r="Q33" s="17">
        <f t="shared" si="8"/>
        <v>0</v>
      </c>
      <c r="R33" s="17">
        <f t="shared" si="8"/>
        <v>0</v>
      </c>
      <c r="S33" s="17">
        <f t="shared" si="8"/>
        <v>1699.6</v>
      </c>
      <c r="T33" s="92">
        <f>SUM(F33:R33)</f>
        <v>1699.6</v>
      </c>
    </row>
    <row r="34" spans="1:19" ht="15.75">
      <c r="A34" s="121" t="s">
        <v>10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3"/>
    </row>
    <row r="35" spans="1:19" ht="22.5" customHeight="1">
      <c r="A35" s="149">
        <v>1</v>
      </c>
      <c r="B35" s="152" t="s">
        <v>170</v>
      </c>
      <c r="C35" s="6" t="s">
        <v>171</v>
      </c>
      <c r="D35" s="7" t="s">
        <v>13</v>
      </c>
      <c r="E35" s="9">
        <f>SUM(F35:R35)</f>
        <v>66.6</v>
      </c>
      <c r="F35" s="7"/>
      <c r="G35" s="7"/>
      <c r="H35" s="7"/>
      <c r="I35" s="7"/>
      <c r="J35" s="7"/>
      <c r="K35" s="7"/>
      <c r="L35" s="7"/>
      <c r="M35" s="7">
        <v>66.6</v>
      </c>
      <c r="N35" s="7"/>
      <c r="O35" s="7"/>
      <c r="P35" s="7"/>
      <c r="Q35" s="7"/>
      <c r="R35" s="7"/>
      <c r="S35" s="7">
        <v>66.6</v>
      </c>
    </row>
    <row r="36" spans="1:19" ht="18" customHeight="1">
      <c r="A36" s="150"/>
      <c r="B36" s="153"/>
      <c r="C36" s="6" t="s">
        <v>172</v>
      </c>
      <c r="D36" s="7"/>
      <c r="E36" s="9">
        <f>SUM(F36:R36)</f>
        <v>68</v>
      </c>
      <c r="F36" s="7"/>
      <c r="G36" s="7"/>
      <c r="H36" s="7"/>
      <c r="I36" s="7"/>
      <c r="J36" s="7"/>
      <c r="K36" s="7"/>
      <c r="L36" s="7"/>
      <c r="M36" s="7">
        <v>68</v>
      </c>
      <c r="N36" s="7"/>
      <c r="O36" s="7"/>
      <c r="P36" s="7"/>
      <c r="Q36" s="7"/>
      <c r="R36" s="7"/>
      <c r="S36" s="7">
        <v>68</v>
      </c>
    </row>
    <row r="37" spans="1:19" ht="15.75">
      <c r="A37" s="150"/>
      <c r="B37" s="153"/>
      <c r="C37" s="6" t="s">
        <v>164</v>
      </c>
      <c r="D37" s="7"/>
      <c r="E37" s="9">
        <f>SUM(F37:R37)</f>
        <v>36.1</v>
      </c>
      <c r="F37" s="7"/>
      <c r="G37" s="7"/>
      <c r="H37" s="7"/>
      <c r="I37" s="7"/>
      <c r="J37" s="7"/>
      <c r="K37" s="7"/>
      <c r="L37" s="7"/>
      <c r="M37" s="7">
        <v>36.1</v>
      </c>
      <c r="N37" s="7"/>
      <c r="O37" s="7"/>
      <c r="P37" s="7"/>
      <c r="Q37" s="7"/>
      <c r="R37" s="7"/>
      <c r="S37" s="7">
        <v>36.1</v>
      </c>
    </row>
    <row r="38" spans="1:20" s="74" customFormat="1" ht="15.75">
      <c r="A38" s="151"/>
      <c r="B38" s="154"/>
      <c r="C38" s="86" t="s">
        <v>230</v>
      </c>
      <c r="D38" s="69"/>
      <c r="E38" s="84">
        <f>E35+E36+E37</f>
        <v>170.7</v>
      </c>
      <c r="F38" s="84">
        <f aca="true" t="shared" si="10" ref="F38:S38">F35+F36+F37</f>
        <v>0</v>
      </c>
      <c r="G38" s="84">
        <f t="shared" si="10"/>
        <v>0</v>
      </c>
      <c r="H38" s="84">
        <f t="shared" si="10"/>
        <v>0</v>
      </c>
      <c r="I38" s="84">
        <f t="shared" si="10"/>
        <v>0</v>
      </c>
      <c r="J38" s="84">
        <f t="shared" si="10"/>
        <v>0</v>
      </c>
      <c r="K38" s="84">
        <f t="shared" si="10"/>
        <v>0</v>
      </c>
      <c r="L38" s="84">
        <f t="shared" si="10"/>
        <v>0</v>
      </c>
      <c r="M38" s="84">
        <f t="shared" si="10"/>
        <v>170.7</v>
      </c>
      <c r="N38" s="84">
        <f t="shared" si="10"/>
        <v>0</v>
      </c>
      <c r="O38" s="84">
        <f t="shared" si="10"/>
        <v>0</v>
      </c>
      <c r="P38" s="84">
        <f t="shared" si="10"/>
        <v>0</v>
      </c>
      <c r="Q38" s="84">
        <f t="shared" si="10"/>
        <v>0</v>
      </c>
      <c r="R38" s="84">
        <f t="shared" si="10"/>
        <v>0</v>
      </c>
      <c r="S38" s="84">
        <f t="shared" si="10"/>
        <v>170.7</v>
      </c>
      <c r="T38" s="68"/>
    </row>
    <row r="39" spans="1:19" ht="31.5">
      <c r="A39" s="149">
        <v>2</v>
      </c>
      <c r="B39" s="152" t="s">
        <v>173</v>
      </c>
      <c r="C39" s="6" t="s">
        <v>126</v>
      </c>
      <c r="D39" s="7"/>
      <c r="E39" s="9">
        <f>SUM(F39:R39)</f>
        <v>2.6</v>
      </c>
      <c r="F39" s="7"/>
      <c r="G39" s="7"/>
      <c r="H39" s="7"/>
      <c r="I39" s="7"/>
      <c r="J39" s="7"/>
      <c r="K39" s="7"/>
      <c r="L39" s="7"/>
      <c r="M39" s="7">
        <v>2.6</v>
      </c>
      <c r="N39" s="7"/>
      <c r="O39" s="7"/>
      <c r="P39" s="7"/>
      <c r="Q39" s="7"/>
      <c r="R39" s="7"/>
      <c r="S39" s="7">
        <v>2.6</v>
      </c>
    </row>
    <row r="40" spans="1:19" ht="31.5">
      <c r="A40" s="150"/>
      <c r="B40" s="153"/>
      <c r="C40" s="6" t="s">
        <v>174</v>
      </c>
      <c r="D40" s="7"/>
      <c r="E40" s="9">
        <f>SUM(F40:R40)</f>
        <v>79.7</v>
      </c>
      <c r="F40" s="7"/>
      <c r="G40" s="7"/>
      <c r="H40" s="7"/>
      <c r="I40" s="7"/>
      <c r="J40" s="7"/>
      <c r="K40" s="7"/>
      <c r="L40" s="7"/>
      <c r="M40" s="7">
        <v>79.7</v>
      </c>
      <c r="N40" s="7"/>
      <c r="O40" s="7"/>
      <c r="P40" s="7"/>
      <c r="Q40" s="7"/>
      <c r="R40" s="7"/>
      <c r="S40" s="7">
        <v>79.7</v>
      </c>
    </row>
    <row r="41" spans="1:20" s="74" customFormat="1" ht="15.75">
      <c r="A41" s="151"/>
      <c r="B41" s="154"/>
      <c r="C41" s="86" t="s">
        <v>230</v>
      </c>
      <c r="D41" s="69"/>
      <c r="E41" s="84">
        <f>E39+E40</f>
        <v>82.3</v>
      </c>
      <c r="F41" s="84">
        <f aca="true" t="shared" si="11" ref="F41:S41">F39+F40</f>
        <v>0</v>
      </c>
      <c r="G41" s="84">
        <f t="shared" si="11"/>
        <v>0</v>
      </c>
      <c r="H41" s="84">
        <f t="shared" si="11"/>
        <v>0</v>
      </c>
      <c r="I41" s="84">
        <f t="shared" si="11"/>
        <v>0</v>
      </c>
      <c r="J41" s="84">
        <f t="shared" si="11"/>
        <v>0</v>
      </c>
      <c r="K41" s="84">
        <f t="shared" si="11"/>
        <v>0</v>
      </c>
      <c r="L41" s="84">
        <f t="shared" si="11"/>
        <v>0</v>
      </c>
      <c r="M41" s="84">
        <f t="shared" si="11"/>
        <v>82.3</v>
      </c>
      <c r="N41" s="84">
        <f t="shared" si="11"/>
        <v>0</v>
      </c>
      <c r="O41" s="84">
        <f t="shared" si="11"/>
        <v>0</v>
      </c>
      <c r="P41" s="84">
        <f t="shared" si="11"/>
        <v>0</v>
      </c>
      <c r="Q41" s="84">
        <f t="shared" si="11"/>
        <v>0</v>
      </c>
      <c r="R41" s="84">
        <f t="shared" si="11"/>
        <v>0</v>
      </c>
      <c r="S41" s="84">
        <f t="shared" si="11"/>
        <v>82.3</v>
      </c>
      <c r="T41" s="68"/>
    </row>
    <row r="42" spans="1:19" ht="31.5" customHeight="1">
      <c r="A42" s="124">
        <v>3</v>
      </c>
      <c r="B42" s="115" t="s">
        <v>125</v>
      </c>
      <c r="C42" s="12" t="s">
        <v>126</v>
      </c>
      <c r="D42" s="18" t="s">
        <v>13</v>
      </c>
      <c r="E42" s="9">
        <f>SUM(F42:R42)</f>
        <v>64</v>
      </c>
      <c r="F42" s="7"/>
      <c r="G42" s="7"/>
      <c r="H42" s="7"/>
      <c r="I42" s="7"/>
      <c r="J42" s="7"/>
      <c r="K42" s="7"/>
      <c r="L42" s="7"/>
      <c r="M42" s="7">
        <v>64</v>
      </c>
      <c r="N42" s="7"/>
      <c r="O42" s="7"/>
      <c r="P42" s="7"/>
      <c r="Q42" s="15"/>
      <c r="R42" s="15"/>
      <c r="S42" s="9">
        <v>64</v>
      </c>
    </row>
    <row r="43" spans="1:20" s="74" customFormat="1" ht="17.25" customHeight="1">
      <c r="A43" s="125"/>
      <c r="B43" s="117"/>
      <c r="C43" s="73" t="s">
        <v>230</v>
      </c>
      <c r="D43" s="85"/>
      <c r="E43" s="84">
        <f>E42</f>
        <v>64</v>
      </c>
      <c r="F43" s="84">
        <f aca="true" t="shared" si="12" ref="F43:S43">F42</f>
        <v>0</v>
      </c>
      <c r="G43" s="84">
        <f t="shared" si="12"/>
        <v>0</v>
      </c>
      <c r="H43" s="84">
        <f t="shared" si="12"/>
        <v>0</v>
      </c>
      <c r="I43" s="84">
        <f t="shared" si="12"/>
        <v>0</v>
      </c>
      <c r="J43" s="84">
        <f t="shared" si="12"/>
        <v>0</v>
      </c>
      <c r="K43" s="84">
        <f t="shared" si="12"/>
        <v>0</v>
      </c>
      <c r="L43" s="84">
        <f t="shared" si="12"/>
        <v>0</v>
      </c>
      <c r="M43" s="84">
        <f t="shared" si="12"/>
        <v>64</v>
      </c>
      <c r="N43" s="84">
        <f t="shared" si="12"/>
        <v>0</v>
      </c>
      <c r="O43" s="84">
        <f t="shared" si="12"/>
        <v>0</v>
      </c>
      <c r="P43" s="84">
        <f t="shared" si="12"/>
        <v>0</v>
      </c>
      <c r="Q43" s="84">
        <f t="shared" si="12"/>
        <v>0</v>
      </c>
      <c r="R43" s="84">
        <f t="shared" si="12"/>
        <v>0</v>
      </c>
      <c r="S43" s="84">
        <f t="shared" si="12"/>
        <v>64</v>
      </c>
      <c r="T43" s="68"/>
    </row>
    <row r="44" spans="1:19" ht="31.5" customHeight="1">
      <c r="A44" s="124">
        <v>4</v>
      </c>
      <c r="B44" s="115" t="s">
        <v>183</v>
      </c>
      <c r="C44" s="12" t="s">
        <v>184</v>
      </c>
      <c r="D44" s="18" t="s">
        <v>65</v>
      </c>
      <c r="E44" s="9">
        <f>SUM(F44:R44)</f>
        <v>13.5</v>
      </c>
      <c r="F44" s="7"/>
      <c r="G44" s="7"/>
      <c r="H44" s="7"/>
      <c r="I44" s="7"/>
      <c r="J44" s="7"/>
      <c r="K44" s="7"/>
      <c r="L44" s="7"/>
      <c r="M44" s="7">
        <v>13.5</v>
      </c>
      <c r="N44" s="7"/>
      <c r="O44" s="7"/>
      <c r="P44" s="7"/>
      <c r="Q44" s="15"/>
      <c r="R44" s="15"/>
      <c r="S44" s="9">
        <v>13.5</v>
      </c>
    </row>
    <row r="45" spans="1:20" s="74" customFormat="1" ht="15" customHeight="1">
      <c r="A45" s="125"/>
      <c r="B45" s="117"/>
      <c r="C45" s="73" t="s">
        <v>230</v>
      </c>
      <c r="D45" s="85"/>
      <c r="E45" s="84">
        <f>E44</f>
        <v>13.5</v>
      </c>
      <c r="F45" s="84">
        <f aca="true" t="shared" si="13" ref="F45:S45">F44</f>
        <v>0</v>
      </c>
      <c r="G45" s="84">
        <f t="shared" si="13"/>
        <v>0</v>
      </c>
      <c r="H45" s="84">
        <f t="shared" si="13"/>
        <v>0</v>
      </c>
      <c r="I45" s="84">
        <f t="shared" si="13"/>
        <v>0</v>
      </c>
      <c r="J45" s="84">
        <f t="shared" si="13"/>
        <v>0</v>
      </c>
      <c r="K45" s="84">
        <f t="shared" si="13"/>
        <v>0</v>
      </c>
      <c r="L45" s="84">
        <f t="shared" si="13"/>
        <v>0</v>
      </c>
      <c r="M45" s="84">
        <f t="shared" si="13"/>
        <v>13.5</v>
      </c>
      <c r="N45" s="84">
        <f t="shared" si="13"/>
        <v>0</v>
      </c>
      <c r="O45" s="84">
        <f t="shared" si="13"/>
        <v>0</v>
      </c>
      <c r="P45" s="84">
        <f t="shared" si="13"/>
        <v>0</v>
      </c>
      <c r="Q45" s="84">
        <f t="shared" si="13"/>
        <v>0</v>
      </c>
      <c r="R45" s="84">
        <f t="shared" si="13"/>
        <v>0</v>
      </c>
      <c r="S45" s="84">
        <f t="shared" si="13"/>
        <v>13.5</v>
      </c>
      <c r="T45" s="68"/>
    </row>
    <row r="46" spans="1:19" ht="19.5" customHeight="1">
      <c r="A46" s="124">
        <v>5</v>
      </c>
      <c r="B46" s="115" t="s">
        <v>185</v>
      </c>
      <c r="C46" s="12" t="s">
        <v>186</v>
      </c>
      <c r="D46" s="18" t="s">
        <v>65</v>
      </c>
      <c r="E46" s="9">
        <f>SUM(F46:R46)</f>
        <v>4.9</v>
      </c>
      <c r="F46" s="7"/>
      <c r="G46" s="7"/>
      <c r="H46" s="7"/>
      <c r="I46" s="7"/>
      <c r="J46" s="7"/>
      <c r="K46" s="7"/>
      <c r="L46" s="7"/>
      <c r="M46" s="7">
        <v>4.9</v>
      </c>
      <c r="N46" s="7"/>
      <c r="O46" s="7"/>
      <c r="P46" s="7"/>
      <c r="Q46" s="15"/>
      <c r="R46" s="15"/>
      <c r="S46" s="9">
        <v>4.9</v>
      </c>
    </row>
    <row r="47" spans="1:20" s="74" customFormat="1" ht="29.25" customHeight="1">
      <c r="A47" s="125"/>
      <c r="B47" s="117"/>
      <c r="C47" s="73" t="s">
        <v>230</v>
      </c>
      <c r="D47" s="85"/>
      <c r="E47" s="84">
        <f>E46</f>
        <v>4.9</v>
      </c>
      <c r="F47" s="84">
        <f aca="true" t="shared" si="14" ref="F47:S47">F46</f>
        <v>0</v>
      </c>
      <c r="G47" s="84">
        <f t="shared" si="14"/>
        <v>0</v>
      </c>
      <c r="H47" s="84">
        <f t="shared" si="14"/>
        <v>0</v>
      </c>
      <c r="I47" s="84">
        <f t="shared" si="14"/>
        <v>0</v>
      </c>
      <c r="J47" s="84">
        <f t="shared" si="14"/>
        <v>0</v>
      </c>
      <c r="K47" s="84">
        <f t="shared" si="14"/>
        <v>0</v>
      </c>
      <c r="L47" s="84">
        <f t="shared" si="14"/>
        <v>0</v>
      </c>
      <c r="M47" s="84">
        <f t="shared" si="14"/>
        <v>4.9</v>
      </c>
      <c r="N47" s="84">
        <f t="shared" si="14"/>
        <v>0</v>
      </c>
      <c r="O47" s="84">
        <f t="shared" si="14"/>
        <v>0</v>
      </c>
      <c r="P47" s="84">
        <f t="shared" si="14"/>
        <v>0</v>
      </c>
      <c r="Q47" s="84">
        <f t="shared" si="14"/>
        <v>0</v>
      </c>
      <c r="R47" s="84">
        <f t="shared" si="14"/>
        <v>0</v>
      </c>
      <c r="S47" s="84">
        <f t="shared" si="14"/>
        <v>4.9</v>
      </c>
      <c r="T47" s="68"/>
    </row>
    <row r="48" spans="1:19" ht="31.5" customHeight="1">
      <c r="A48" s="124">
        <v>6</v>
      </c>
      <c r="B48" s="115" t="s">
        <v>206</v>
      </c>
      <c r="C48" s="12" t="s">
        <v>207</v>
      </c>
      <c r="D48" s="18" t="s">
        <v>65</v>
      </c>
      <c r="E48" s="9">
        <f>SUM(F48:R48)</f>
        <v>32.5</v>
      </c>
      <c r="F48" s="7"/>
      <c r="G48" s="7"/>
      <c r="H48" s="7"/>
      <c r="I48" s="7">
        <v>32.5</v>
      </c>
      <c r="J48" s="7"/>
      <c r="K48" s="7"/>
      <c r="L48" s="7"/>
      <c r="M48" s="7"/>
      <c r="N48" s="7"/>
      <c r="O48" s="7"/>
      <c r="P48" s="7"/>
      <c r="Q48" s="15"/>
      <c r="R48" s="15"/>
      <c r="S48" s="9">
        <v>32.5</v>
      </c>
    </row>
    <row r="49" spans="1:19" ht="31.5" customHeight="1">
      <c r="A49" s="126"/>
      <c r="B49" s="116"/>
      <c r="C49" s="12" t="s">
        <v>208</v>
      </c>
      <c r="D49" s="18" t="s">
        <v>13</v>
      </c>
      <c r="E49" s="9">
        <f>SUM(F49:R49)</f>
        <v>38.2</v>
      </c>
      <c r="F49" s="7"/>
      <c r="G49" s="7"/>
      <c r="H49" s="7"/>
      <c r="I49" s="7">
        <v>38.2</v>
      </c>
      <c r="J49" s="7"/>
      <c r="K49" s="7"/>
      <c r="L49" s="7"/>
      <c r="M49" s="7"/>
      <c r="N49" s="7"/>
      <c r="O49" s="7"/>
      <c r="P49" s="7"/>
      <c r="Q49" s="15"/>
      <c r="R49" s="15"/>
      <c r="S49" s="9">
        <v>38.2</v>
      </c>
    </row>
    <row r="50" spans="1:20" s="74" customFormat="1" ht="20.25" customHeight="1">
      <c r="A50" s="125"/>
      <c r="B50" s="117"/>
      <c r="C50" s="73" t="s">
        <v>230</v>
      </c>
      <c r="D50" s="85"/>
      <c r="E50" s="84">
        <f>E48+E49</f>
        <v>70.7</v>
      </c>
      <c r="F50" s="84">
        <f aca="true" t="shared" si="15" ref="F50:S50">F48+F49</f>
        <v>0</v>
      </c>
      <c r="G50" s="84">
        <f t="shared" si="15"/>
        <v>0</v>
      </c>
      <c r="H50" s="84">
        <f t="shared" si="15"/>
        <v>0</v>
      </c>
      <c r="I50" s="84">
        <f t="shared" si="15"/>
        <v>70.7</v>
      </c>
      <c r="J50" s="84">
        <f t="shared" si="15"/>
        <v>0</v>
      </c>
      <c r="K50" s="84">
        <f t="shared" si="15"/>
        <v>0</v>
      </c>
      <c r="L50" s="84">
        <f t="shared" si="15"/>
        <v>0</v>
      </c>
      <c r="M50" s="84">
        <f t="shared" si="15"/>
        <v>0</v>
      </c>
      <c r="N50" s="84">
        <f t="shared" si="15"/>
        <v>0</v>
      </c>
      <c r="O50" s="84">
        <f t="shared" si="15"/>
        <v>0</v>
      </c>
      <c r="P50" s="84">
        <f t="shared" si="15"/>
        <v>0</v>
      </c>
      <c r="Q50" s="84">
        <f t="shared" si="15"/>
        <v>0</v>
      </c>
      <c r="R50" s="84">
        <f t="shared" si="15"/>
        <v>0</v>
      </c>
      <c r="S50" s="84">
        <f t="shared" si="15"/>
        <v>70.7</v>
      </c>
      <c r="T50" s="68"/>
    </row>
    <row r="51" spans="1:19" ht="30" customHeight="1">
      <c r="A51" s="124">
        <v>7</v>
      </c>
      <c r="B51" s="115" t="s">
        <v>238</v>
      </c>
      <c r="C51" s="12" t="s">
        <v>126</v>
      </c>
      <c r="D51" s="18" t="s">
        <v>13</v>
      </c>
      <c r="E51" s="9">
        <f>SUM(F51:R51)</f>
        <v>50</v>
      </c>
      <c r="F51" s="9"/>
      <c r="G51" s="9"/>
      <c r="H51" s="9">
        <v>50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50</v>
      </c>
    </row>
    <row r="52" spans="1:20" s="74" customFormat="1" ht="18" customHeight="1">
      <c r="A52" s="125"/>
      <c r="B52" s="117"/>
      <c r="C52" s="73" t="s">
        <v>230</v>
      </c>
      <c r="D52" s="85"/>
      <c r="E52" s="84">
        <f>E51</f>
        <v>50</v>
      </c>
      <c r="F52" s="84">
        <f aca="true" t="shared" si="16" ref="F52:S52">F51</f>
        <v>0</v>
      </c>
      <c r="G52" s="84">
        <f t="shared" si="16"/>
        <v>0</v>
      </c>
      <c r="H52" s="84">
        <f t="shared" si="16"/>
        <v>50</v>
      </c>
      <c r="I52" s="84">
        <f t="shared" si="16"/>
        <v>0</v>
      </c>
      <c r="J52" s="84">
        <f t="shared" si="16"/>
        <v>0</v>
      </c>
      <c r="K52" s="84">
        <f t="shared" si="16"/>
        <v>0</v>
      </c>
      <c r="L52" s="84">
        <f t="shared" si="16"/>
        <v>0</v>
      </c>
      <c r="M52" s="84">
        <f t="shared" si="16"/>
        <v>0</v>
      </c>
      <c r="N52" s="84">
        <f t="shared" si="16"/>
        <v>0</v>
      </c>
      <c r="O52" s="84">
        <f t="shared" si="16"/>
        <v>0</v>
      </c>
      <c r="P52" s="84">
        <f t="shared" si="16"/>
        <v>0</v>
      </c>
      <c r="Q52" s="84">
        <f t="shared" si="16"/>
        <v>0</v>
      </c>
      <c r="R52" s="84">
        <f t="shared" si="16"/>
        <v>0</v>
      </c>
      <c r="S52" s="84">
        <f t="shared" si="16"/>
        <v>50</v>
      </c>
      <c r="T52" s="68"/>
    </row>
    <row r="53" spans="1:19" ht="47.25" customHeight="1">
      <c r="A53" s="124">
        <v>8</v>
      </c>
      <c r="B53" s="115" t="s">
        <v>85</v>
      </c>
      <c r="C53" s="12" t="s">
        <v>105</v>
      </c>
      <c r="D53" s="18" t="s">
        <v>13</v>
      </c>
      <c r="E53" s="9">
        <f aca="true" t="shared" si="17" ref="E53:E59">SUM(F53:R53)</f>
        <v>54</v>
      </c>
      <c r="F53" s="7"/>
      <c r="G53" s="7">
        <v>54</v>
      </c>
      <c r="H53" s="7"/>
      <c r="I53" s="7"/>
      <c r="J53" s="7"/>
      <c r="K53" s="7"/>
      <c r="L53" s="7"/>
      <c r="M53" s="7"/>
      <c r="N53" s="7"/>
      <c r="O53" s="7"/>
      <c r="P53" s="7"/>
      <c r="Q53" s="15"/>
      <c r="R53" s="15"/>
      <c r="S53" s="9"/>
    </row>
    <row r="54" spans="1:19" ht="66" customHeight="1">
      <c r="A54" s="126"/>
      <c r="B54" s="116"/>
      <c r="C54" s="12" t="s">
        <v>234</v>
      </c>
      <c r="D54" s="18" t="s">
        <v>13</v>
      </c>
      <c r="E54" s="9">
        <f t="shared" si="17"/>
        <v>68.6</v>
      </c>
      <c r="F54" s="7"/>
      <c r="G54" s="7">
        <v>68.6</v>
      </c>
      <c r="H54" s="7"/>
      <c r="I54" s="7"/>
      <c r="J54" s="7"/>
      <c r="K54" s="7"/>
      <c r="L54" s="7"/>
      <c r="M54" s="7"/>
      <c r="N54" s="7"/>
      <c r="O54" s="7"/>
      <c r="P54" s="7"/>
      <c r="Q54" s="15"/>
      <c r="R54" s="15"/>
      <c r="S54" s="9"/>
    </row>
    <row r="55" spans="1:19" ht="31.5" customHeight="1">
      <c r="A55" s="126"/>
      <c r="B55" s="116"/>
      <c r="C55" s="12" t="s">
        <v>235</v>
      </c>
      <c r="D55" s="18" t="s">
        <v>13</v>
      </c>
      <c r="E55" s="9">
        <f t="shared" si="17"/>
        <v>60</v>
      </c>
      <c r="F55" s="7"/>
      <c r="G55" s="7">
        <v>5</v>
      </c>
      <c r="H55" s="7">
        <v>55</v>
      </c>
      <c r="I55" s="7"/>
      <c r="J55" s="7"/>
      <c r="K55" s="7"/>
      <c r="L55" s="7"/>
      <c r="M55" s="7"/>
      <c r="N55" s="7"/>
      <c r="O55" s="7"/>
      <c r="P55" s="7"/>
      <c r="Q55" s="15"/>
      <c r="R55" s="15"/>
      <c r="S55" s="9">
        <v>60</v>
      </c>
    </row>
    <row r="56" spans="1:19" ht="46.5" customHeight="1">
      <c r="A56" s="126"/>
      <c r="B56" s="116"/>
      <c r="C56" s="12" t="s">
        <v>236</v>
      </c>
      <c r="D56" s="18" t="s">
        <v>13</v>
      </c>
      <c r="E56" s="9">
        <f t="shared" si="17"/>
        <v>32.5</v>
      </c>
      <c r="F56" s="7"/>
      <c r="G56" s="7">
        <v>32.5</v>
      </c>
      <c r="H56" s="7"/>
      <c r="I56" s="7"/>
      <c r="J56" s="7"/>
      <c r="K56" s="7"/>
      <c r="L56" s="7"/>
      <c r="M56" s="7"/>
      <c r="N56" s="7"/>
      <c r="O56" s="7"/>
      <c r="P56" s="7"/>
      <c r="Q56" s="15"/>
      <c r="R56" s="15"/>
      <c r="S56" s="9">
        <v>32.5</v>
      </c>
    </row>
    <row r="57" spans="1:19" ht="48.75" customHeight="1">
      <c r="A57" s="126"/>
      <c r="B57" s="116"/>
      <c r="C57" s="12" t="s">
        <v>237</v>
      </c>
      <c r="D57" s="18" t="s">
        <v>13</v>
      </c>
      <c r="E57" s="9">
        <f t="shared" si="17"/>
        <v>29.5</v>
      </c>
      <c r="F57" s="7"/>
      <c r="G57" s="7">
        <v>29.5</v>
      </c>
      <c r="H57" s="7"/>
      <c r="I57" s="7"/>
      <c r="J57" s="7"/>
      <c r="K57" s="7"/>
      <c r="L57" s="7"/>
      <c r="M57" s="7"/>
      <c r="N57" s="7"/>
      <c r="O57" s="7"/>
      <c r="P57" s="7"/>
      <c r="Q57" s="15"/>
      <c r="R57" s="15"/>
      <c r="S57" s="9">
        <v>29.5</v>
      </c>
    </row>
    <row r="58" spans="1:19" ht="36" customHeight="1">
      <c r="A58" s="126"/>
      <c r="B58" s="116"/>
      <c r="C58" s="12" t="s">
        <v>126</v>
      </c>
      <c r="D58" s="18" t="s">
        <v>13</v>
      </c>
      <c r="E58" s="9">
        <f t="shared" si="17"/>
        <v>39.1</v>
      </c>
      <c r="F58" s="7"/>
      <c r="G58" s="7"/>
      <c r="H58" s="7">
        <v>39.1</v>
      </c>
      <c r="I58" s="7"/>
      <c r="J58" s="7"/>
      <c r="K58" s="7"/>
      <c r="L58" s="7"/>
      <c r="M58" s="7"/>
      <c r="N58" s="7"/>
      <c r="O58" s="7"/>
      <c r="P58" s="7"/>
      <c r="Q58" s="15"/>
      <c r="R58" s="15"/>
      <c r="S58" s="9">
        <v>39.1</v>
      </c>
    </row>
    <row r="59" spans="1:19" ht="52.5" customHeight="1">
      <c r="A59" s="126"/>
      <c r="B59" s="116"/>
      <c r="C59" s="12" t="s">
        <v>257</v>
      </c>
      <c r="D59" s="18" t="s">
        <v>13</v>
      </c>
      <c r="E59" s="9">
        <f t="shared" si="17"/>
        <v>485.5</v>
      </c>
      <c r="F59" s="7"/>
      <c r="G59" s="7"/>
      <c r="H59" s="7">
        <v>485.5</v>
      </c>
      <c r="I59" s="7"/>
      <c r="J59" s="7"/>
      <c r="K59" s="7"/>
      <c r="L59" s="7"/>
      <c r="M59" s="7"/>
      <c r="N59" s="7"/>
      <c r="O59" s="7"/>
      <c r="P59" s="7"/>
      <c r="Q59" s="15"/>
      <c r="R59" s="15"/>
      <c r="S59" s="9"/>
    </row>
    <row r="60" spans="1:20" s="74" customFormat="1" ht="27" customHeight="1">
      <c r="A60" s="125"/>
      <c r="B60" s="117"/>
      <c r="C60" s="73" t="s">
        <v>230</v>
      </c>
      <c r="D60" s="85"/>
      <c r="E60" s="84">
        <f>SUM(E53:E59)</f>
        <v>769.2</v>
      </c>
      <c r="F60" s="84">
        <f aca="true" t="shared" si="18" ref="F60:S60">SUM(F53:F59)</f>
        <v>0</v>
      </c>
      <c r="G60" s="84">
        <f t="shared" si="18"/>
        <v>189.6</v>
      </c>
      <c r="H60" s="84">
        <f t="shared" si="18"/>
        <v>579.6</v>
      </c>
      <c r="I60" s="84">
        <f t="shared" si="18"/>
        <v>0</v>
      </c>
      <c r="J60" s="84">
        <f t="shared" si="18"/>
        <v>0</v>
      </c>
      <c r="K60" s="84">
        <f t="shared" si="18"/>
        <v>0</v>
      </c>
      <c r="L60" s="84">
        <f t="shared" si="18"/>
        <v>0</v>
      </c>
      <c r="M60" s="84">
        <f t="shared" si="18"/>
        <v>0</v>
      </c>
      <c r="N60" s="84">
        <f t="shared" si="18"/>
        <v>0</v>
      </c>
      <c r="O60" s="84">
        <f t="shared" si="18"/>
        <v>0</v>
      </c>
      <c r="P60" s="84">
        <f t="shared" si="18"/>
        <v>0</v>
      </c>
      <c r="Q60" s="84">
        <f t="shared" si="18"/>
        <v>0</v>
      </c>
      <c r="R60" s="84">
        <f t="shared" si="18"/>
        <v>0</v>
      </c>
      <c r="S60" s="84">
        <f t="shared" si="18"/>
        <v>161.1</v>
      </c>
      <c r="T60" s="68"/>
    </row>
    <row r="61" spans="1:19" ht="31.5" customHeight="1">
      <c r="A61" s="124">
        <v>9</v>
      </c>
      <c r="B61" s="115" t="s">
        <v>68</v>
      </c>
      <c r="C61" s="12" t="s">
        <v>128</v>
      </c>
      <c r="D61" s="18" t="s">
        <v>13</v>
      </c>
      <c r="E61" s="9">
        <f>SUM(F61:R61)</f>
        <v>115.9</v>
      </c>
      <c r="F61" s="7"/>
      <c r="G61" s="7"/>
      <c r="H61" s="7">
        <v>115.9</v>
      </c>
      <c r="I61" s="7"/>
      <c r="J61" s="7"/>
      <c r="K61" s="7"/>
      <c r="L61" s="7"/>
      <c r="M61" s="7"/>
      <c r="N61" s="7"/>
      <c r="O61" s="7"/>
      <c r="P61" s="7"/>
      <c r="Q61" s="15"/>
      <c r="R61" s="15"/>
      <c r="S61" s="9">
        <v>115.9</v>
      </c>
    </row>
    <row r="62" spans="1:19" ht="31.5" customHeight="1">
      <c r="A62" s="126"/>
      <c r="B62" s="116"/>
      <c r="C62" s="12" t="s">
        <v>239</v>
      </c>
      <c r="D62" s="18" t="s">
        <v>65</v>
      </c>
      <c r="E62" s="9">
        <f>SUM(F62:R62)</f>
        <v>9.6</v>
      </c>
      <c r="F62" s="7"/>
      <c r="G62" s="7"/>
      <c r="H62" s="7">
        <v>9.6</v>
      </c>
      <c r="I62" s="7"/>
      <c r="J62" s="7"/>
      <c r="K62" s="7"/>
      <c r="L62" s="7"/>
      <c r="M62" s="7"/>
      <c r="N62" s="7"/>
      <c r="O62" s="7"/>
      <c r="P62" s="7"/>
      <c r="Q62" s="15"/>
      <c r="R62" s="15"/>
      <c r="S62" s="9">
        <v>9.6</v>
      </c>
    </row>
    <row r="63" spans="1:20" s="74" customFormat="1" ht="21.75" customHeight="1">
      <c r="A63" s="125"/>
      <c r="B63" s="117"/>
      <c r="C63" s="73" t="s">
        <v>230</v>
      </c>
      <c r="D63" s="85"/>
      <c r="E63" s="84">
        <f>E61+E62</f>
        <v>125.5</v>
      </c>
      <c r="F63" s="84">
        <f aca="true" t="shared" si="19" ref="F63:S63">F61+F62</f>
        <v>0</v>
      </c>
      <c r="G63" s="84">
        <f t="shared" si="19"/>
        <v>0</v>
      </c>
      <c r="H63" s="84">
        <f t="shared" si="19"/>
        <v>125.5</v>
      </c>
      <c r="I63" s="84">
        <f t="shared" si="19"/>
        <v>0</v>
      </c>
      <c r="J63" s="84">
        <f t="shared" si="19"/>
        <v>0</v>
      </c>
      <c r="K63" s="84">
        <f t="shared" si="19"/>
        <v>0</v>
      </c>
      <c r="L63" s="84">
        <f t="shared" si="19"/>
        <v>0</v>
      </c>
      <c r="M63" s="84">
        <f t="shared" si="19"/>
        <v>0</v>
      </c>
      <c r="N63" s="84">
        <f t="shared" si="19"/>
        <v>0</v>
      </c>
      <c r="O63" s="84">
        <f t="shared" si="19"/>
        <v>0</v>
      </c>
      <c r="P63" s="84">
        <f t="shared" si="19"/>
        <v>0</v>
      </c>
      <c r="Q63" s="84">
        <f t="shared" si="19"/>
        <v>0</v>
      </c>
      <c r="R63" s="84">
        <f t="shared" si="19"/>
        <v>0</v>
      </c>
      <c r="S63" s="84">
        <f t="shared" si="19"/>
        <v>125.5</v>
      </c>
      <c r="T63" s="68"/>
    </row>
    <row r="64" spans="1:19" ht="36.75" customHeight="1">
      <c r="A64" s="124">
        <v>10</v>
      </c>
      <c r="B64" s="115" t="s">
        <v>225</v>
      </c>
      <c r="C64" s="12" t="s">
        <v>129</v>
      </c>
      <c r="D64" s="18" t="s">
        <v>13</v>
      </c>
      <c r="E64" s="9">
        <f>SUM(F64:R64)</f>
        <v>883.4</v>
      </c>
      <c r="F64" s="7"/>
      <c r="G64" s="7"/>
      <c r="H64" s="7">
        <v>883.4</v>
      </c>
      <c r="I64" s="7"/>
      <c r="J64" s="7"/>
      <c r="K64" s="7"/>
      <c r="L64" s="7"/>
      <c r="M64" s="7"/>
      <c r="N64" s="7"/>
      <c r="O64" s="7"/>
      <c r="P64" s="7"/>
      <c r="Q64" s="15"/>
      <c r="R64" s="15"/>
      <c r="S64" s="9"/>
    </row>
    <row r="65" spans="1:19" ht="36.75" customHeight="1">
      <c r="A65" s="126"/>
      <c r="B65" s="116"/>
      <c r="C65" s="12" t="s">
        <v>242</v>
      </c>
      <c r="D65" s="18" t="s">
        <v>13</v>
      </c>
      <c r="E65" s="9">
        <f>SUM(F65:R65)</f>
        <v>50</v>
      </c>
      <c r="F65" s="7"/>
      <c r="G65" s="7"/>
      <c r="H65" s="7">
        <v>50</v>
      </c>
      <c r="I65" s="7"/>
      <c r="J65" s="7"/>
      <c r="K65" s="7"/>
      <c r="L65" s="7"/>
      <c r="M65" s="7"/>
      <c r="N65" s="7"/>
      <c r="O65" s="7"/>
      <c r="P65" s="7"/>
      <c r="Q65" s="15"/>
      <c r="R65" s="15"/>
      <c r="S65" s="9">
        <v>50</v>
      </c>
    </row>
    <row r="66" spans="1:19" ht="64.5" customHeight="1">
      <c r="A66" s="126"/>
      <c r="B66" s="116"/>
      <c r="C66" s="12" t="s">
        <v>243</v>
      </c>
      <c r="D66" s="18" t="s">
        <v>13</v>
      </c>
      <c r="E66" s="9">
        <f>SUM(F66:R66)</f>
        <v>1.7</v>
      </c>
      <c r="F66" s="7"/>
      <c r="G66" s="7"/>
      <c r="H66" s="7">
        <v>1.7</v>
      </c>
      <c r="I66" s="7"/>
      <c r="J66" s="7"/>
      <c r="K66" s="7"/>
      <c r="L66" s="7"/>
      <c r="M66" s="7"/>
      <c r="N66" s="7"/>
      <c r="O66" s="7"/>
      <c r="P66" s="7"/>
      <c r="Q66" s="15"/>
      <c r="R66" s="15"/>
      <c r="S66" s="9"/>
    </row>
    <row r="67" spans="1:20" s="74" customFormat="1" ht="36.75" customHeight="1">
      <c r="A67" s="125"/>
      <c r="B67" s="117"/>
      <c r="C67" s="73" t="s">
        <v>230</v>
      </c>
      <c r="D67" s="85"/>
      <c r="E67" s="84">
        <f>E64+E65+E66</f>
        <v>935.1</v>
      </c>
      <c r="F67" s="84">
        <f aca="true" t="shared" si="20" ref="F67:S67">F64+F65+F66</f>
        <v>0</v>
      </c>
      <c r="G67" s="84">
        <f t="shared" si="20"/>
        <v>0</v>
      </c>
      <c r="H67" s="84">
        <f t="shared" si="20"/>
        <v>935.1</v>
      </c>
      <c r="I67" s="84">
        <f t="shared" si="20"/>
        <v>0</v>
      </c>
      <c r="J67" s="84">
        <f t="shared" si="20"/>
        <v>0</v>
      </c>
      <c r="K67" s="84">
        <f t="shared" si="20"/>
        <v>0</v>
      </c>
      <c r="L67" s="84">
        <f t="shared" si="20"/>
        <v>0</v>
      </c>
      <c r="M67" s="84">
        <f t="shared" si="20"/>
        <v>0</v>
      </c>
      <c r="N67" s="84">
        <f t="shared" si="20"/>
        <v>0</v>
      </c>
      <c r="O67" s="84">
        <f t="shared" si="20"/>
        <v>0</v>
      </c>
      <c r="P67" s="84">
        <f t="shared" si="20"/>
        <v>0</v>
      </c>
      <c r="Q67" s="84">
        <f t="shared" si="20"/>
        <v>0</v>
      </c>
      <c r="R67" s="84">
        <f t="shared" si="20"/>
        <v>0</v>
      </c>
      <c r="S67" s="84">
        <f t="shared" si="20"/>
        <v>50</v>
      </c>
      <c r="T67" s="68"/>
    </row>
    <row r="68" spans="1:20" ht="21" customHeight="1">
      <c r="A68" s="16"/>
      <c r="B68" s="75" t="s">
        <v>50</v>
      </c>
      <c r="C68" s="16" t="s">
        <v>13</v>
      </c>
      <c r="D68" s="22" t="s">
        <v>13</v>
      </c>
      <c r="E68" s="17">
        <f>E38+E41+E43+E45+E47+E50+E52+E60+E63+E67</f>
        <v>2285.9</v>
      </c>
      <c r="F68" s="17">
        <f aca="true" t="shared" si="21" ref="F68:S68">F38+F41+F43+F45+F47+F50+F52+F60+F63+F67</f>
        <v>0</v>
      </c>
      <c r="G68" s="17">
        <f t="shared" si="21"/>
        <v>189.6</v>
      </c>
      <c r="H68" s="17">
        <f t="shared" si="21"/>
        <v>1690.2</v>
      </c>
      <c r="I68" s="17">
        <f t="shared" si="21"/>
        <v>70.7</v>
      </c>
      <c r="J68" s="17">
        <f t="shared" si="21"/>
        <v>0</v>
      </c>
      <c r="K68" s="17">
        <f t="shared" si="21"/>
        <v>0</v>
      </c>
      <c r="L68" s="17">
        <f t="shared" si="21"/>
        <v>0</v>
      </c>
      <c r="M68" s="17">
        <f t="shared" si="21"/>
        <v>335.4</v>
      </c>
      <c r="N68" s="17">
        <f t="shared" si="21"/>
        <v>0</v>
      </c>
      <c r="O68" s="17">
        <f t="shared" si="21"/>
        <v>0</v>
      </c>
      <c r="P68" s="17">
        <f t="shared" si="21"/>
        <v>0</v>
      </c>
      <c r="Q68" s="17">
        <f t="shared" si="21"/>
        <v>0</v>
      </c>
      <c r="R68" s="17">
        <f t="shared" si="21"/>
        <v>0</v>
      </c>
      <c r="S68" s="17">
        <f t="shared" si="21"/>
        <v>792.6999999999999</v>
      </c>
      <c r="T68" s="92">
        <f>SUM(F68:R68)</f>
        <v>2285.9</v>
      </c>
    </row>
    <row r="69" spans="1:19" ht="15.75">
      <c r="A69" s="121" t="s">
        <v>14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3"/>
    </row>
    <row r="70" spans="1:19" ht="15.75" customHeight="1">
      <c r="A70" s="124">
        <v>1</v>
      </c>
      <c r="B70" s="135" t="s">
        <v>162</v>
      </c>
      <c r="C70" s="12" t="s">
        <v>163</v>
      </c>
      <c r="D70" s="18" t="s">
        <v>13</v>
      </c>
      <c r="E70" s="9">
        <f aca="true" t="shared" si="22" ref="E70:E80">SUM(F70:R70)</f>
        <v>1818.8999999999999</v>
      </c>
      <c r="F70" s="9"/>
      <c r="G70" s="9">
        <v>1817.8</v>
      </c>
      <c r="H70" s="9">
        <v>1.1</v>
      </c>
      <c r="I70" s="9"/>
      <c r="J70" s="9"/>
      <c r="K70" s="9"/>
      <c r="L70" s="9"/>
      <c r="M70" s="9"/>
      <c r="N70" s="9"/>
      <c r="O70" s="9"/>
      <c r="P70" s="9"/>
      <c r="Q70" s="24"/>
      <c r="R70" s="24"/>
      <c r="S70" s="26">
        <v>1818.9</v>
      </c>
    </row>
    <row r="71" spans="1:19" ht="21" customHeight="1">
      <c r="A71" s="126"/>
      <c r="B71" s="161"/>
      <c r="C71" s="12" t="s">
        <v>164</v>
      </c>
      <c r="D71" s="18" t="s">
        <v>13</v>
      </c>
      <c r="E71" s="9">
        <f t="shared" si="22"/>
        <v>611.9</v>
      </c>
      <c r="F71" s="9"/>
      <c r="G71" s="9">
        <v>353.7</v>
      </c>
      <c r="H71" s="9">
        <v>258.2</v>
      </c>
      <c r="I71" s="9"/>
      <c r="J71" s="9"/>
      <c r="K71" s="9"/>
      <c r="L71" s="9"/>
      <c r="M71" s="9"/>
      <c r="N71" s="9"/>
      <c r="O71" s="9"/>
      <c r="P71" s="9"/>
      <c r="Q71" s="24"/>
      <c r="R71" s="24"/>
      <c r="S71" s="26">
        <v>611.9</v>
      </c>
    </row>
    <row r="72" spans="1:19" ht="32.25" customHeight="1">
      <c r="A72" s="126"/>
      <c r="B72" s="161"/>
      <c r="C72" s="12" t="s">
        <v>165</v>
      </c>
      <c r="D72" s="18" t="s">
        <v>13</v>
      </c>
      <c r="E72" s="9">
        <f t="shared" si="22"/>
        <v>463.5</v>
      </c>
      <c r="F72" s="9"/>
      <c r="G72" s="9">
        <v>463.5</v>
      </c>
      <c r="H72" s="9"/>
      <c r="I72" s="9"/>
      <c r="J72" s="9"/>
      <c r="K72" s="9"/>
      <c r="L72" s="9"/>
      <c r="M72" s="9"/>
      <c r="N72" s="9"/>
      <c r="O72" s="9"/>
      <c r="P72" s="9"/>
      <c r="Q72" s="24"/>
      <c r="R72" s="24"/>
      <c r="S72" s="26">
        <v>463.5</v>
      </c>
    </row>
    <row r="73" spans="1:19" ht="31.5">
      <c r="A73" s="126"/>
      <c r="B73" s="161"/>
      <c r="C73" s="12" t="s">
        <v>126</v>
      </c>
      <c r="D73" s="18" t="s">
        <v>13</v>
      </c>
      <c r="E73" s="9">
        <f t="shared" si="22"/>
        <v>1094.3999999999999</v>
      </c>
      <c r="F73" s="9"/>
      <c r="G73" s="9">
        <v>929.3</v>
      </c>
      <c r="H73" s="9">
        <v>165.1</v>
      </c>
      <c r="I73" s="9"/>
      <c r="J73" s="9"/>
      <c r="K73" s="9"/>
      <c r="L73" s="9"/>
      <c r="M73" s="9"/>
      <c r="N73" s="9"/>
      <c r="O73" s="9"/>
      <c r="P73" s="9"/>
      <c r="Q73" s="24"/>
      <c r="R73" s="24"/>
      <c r="S73" s="26">
        <v>1094.4</v>
      </c>
    </row>
    <row r="74" spans="1:19" ht="31.5">
      <c r="A74" s="126"/>
      <c r="B74" s="161"/>
      <c r="C74" s="12" t="s">
        <v>166</v>
      </c>
      <c r="D74" s="18" t="s">
        <v>13</v>
      </c>
      <c r="E74" s="9">
        <f t="shared" si="22"/>
        <v>238.2</v>
      </c>
      <c r="F74" s="9"/>
      <c r="G74" s="9">
        <v>195.6</v>
      </c>
      <c r="H74" s="9">
        <v>42.6</v>
      </c>
      <c r="I74" s="9"/>
      <c r="J74" s="9"/>
      <c r="K74" s="9"/>
      <c r="L74" s="9"/>
      <c r="M74" s="9"/>
      <c r="N74" s="9"/>
      <c r="O74" s="9"/>
      <c r="P74" s="9"/>
      <c r="Q74" s="24"/>
      <c r="R74" s="24"/>
      <c r="S74" s="26">
        <v>238.2</v>
      </c>
    </row>
    <row r="75" spans="1:19" ht="33.75" customHeight="1">
      <c r="A75" s="126"/>
      <c r="B75" s="161"/>
      <c r="C75" s="12" t="s">
        <v>167</v>
      </c>
      <c r="D75" s="18" t="s">
        <v>13</v>
      </c>
      <c r="E75" s="9">
        <f t="shared" si="22"/>
        <v>467.9</v>
      </c>
      <c r="F75" s="9"/>
      <c r="G75" s="9">
        <v>95.4</v>
      </c>
      <c r="H75" s="9">
        <v>372.5</v>
      </c>
      <c r="I75" s="9"/>
      <c r="J75" s="9"/>
      <c r="K75" s="9"/>
      <c r="L75" s="9"/>
      <c r="M75" s="9"/>
      <c r="N75" s="9"/>
      <c r="O75" s="9"/>
      <c r="P75" s="9"/>
      <c r="Q75" s="24"/>
      <c r="R75" s="24"/>
      <c r="S75" s="26">
        <v>467.9</v>
      </c>
    </row>
    <row r="76" spans="1:19" ht="55.5" customHeight="1">
      <c r="A76" s="126"/>
      <c r="B76" s="161"/>
      <c r="C76" s="12" t="s">
        <v>240</v>
      </c>
      <c r="D76" s="18" t="s">
        <v>65</v>
      </c>
      <c r="E76" s="9">
        <f t="shared" si="22"/>
        <v>882.3</v>
      </c>
      <c r="F76" s="9"/>
      <c r="G76" s="9">
        <v>882.3</v>
      </c>
      <c r="H76" s="9"/>
      <c r="I76" s="9"/>
      <c r="J76" s="9"/>
      <c r="K76" s="9"/>
      <c r="L76" s="9"/>
      <c r="M76" s="9"/>
      <c r="N76" s="9"/>
      <c r="O76" s="9"/>
      <c r="P76" s="9"/>
      <c r="Q76" s="24"/>
      <c r="R76" s="24"/>
      <c r="S76" s="26"/>
    </row>
    <row r="77" spans="1:19" ht="49.5" customHeight="1">
      <c r="A77" s="126"/>
      <c r="B77" s="161"/>
      <c r="C77" s="12" t="s">
        <v>241</v>
      </c>
      <c r="D77" s="18" t="s">
        <v>228</v>
      </c>
      <c r="E77" s="9">
        <f t="shared" si="22"/>
        <v>589.7</v>
      </c>
      <c r="F77" s="9"/>
      <c r="G77" s="9"/>
      <c r="H77" s="9">
        <v>589.7</v>
      </c>
      <c r="I77" s="9"/>
      <c r="J77" s="9"/>
      <c r="K77" s="9"/>
      <c r="L77" s="9"/>
      <c r="M77" s="9"/>
      <c r="N77" s="9"/>
      <c r="O77" s="9"/>
      <c r="P77" s="9"/>
      <c r="Q77" s="24"/>
      <c r="R77" s="24"/>
      <c r="S77" s="9">
        <v>589.7</v>
      </c>
    </row>
    <row r="78" spans="1:19" ht="51.75" customHeight="1">
      <c r="A78" s="126"/>
      <c r="B78" s="161"/>
      <c r="C78" s="12" t="s">
        <v>259</v>
      </c>
      <c r="D78" s="18" t="s">
        <v>228</v>
      </c>
      <c r="E78" s="9">
        <f t="shared" si="22"/>
        <v>12.8</v>
      </c>
      <c r="F78" s="9"/>
      <c r="G78" s="9"/>
      <c r="H78" s="9">
        <v>12.8</v>
      </c>
      <c r="I78" s="9"/>
      <c r="J78" s="9"/>
      <c r="K78" s="9"/>
      <c r="L78" s="9"/>
      <c r="M78" s="9"/>
      <c r="N78" s="9"/>
      <c r="O78" s="9"/>
      <c r="P78" s="9"/>
      <c r="Q78" s="24"/>
      <c r="R78" s="24"/>
      <c r="S78" s="9">
        <v>12.8</v>
      </c>
    </row>
    <row r="79" spans="1:20" s="74" customFormat="1" ht="21.75" customHeight="1">
      <c r="A79" s="125"/>
      <c r="B79" s="136"/>
      <c r="C79" s="73" t="s">
        <v>230</v>
      </c>
      <c r="D79" s="85"/>
      <c r="E79" s="84">
        <f>SUM(E70:E78)</f>
        <v>6179.599999999999</v>
      </c>
      <c r="F79" s="84">
        <f aca="true" t="shared" si="23" ref="F79:S79">SUM(F70:F78)</f>
        <v>0</v>
      </c>
      <c r="G79" s="84">
        <f t="shared" si="23"/>
        <v>4737.6</v>
      </c>
      <c r="H79" s="84">
        <f t="shared" si="23"/>
        <v>1442</v>
      </c>
      <c r="I79" s="84">
        <f t="shared" si="23"/>
        <v>0</v>
      </c>
      <c r="J79" s="84">
        <f t="shared" si="23"/>
        <v>0</v>
      </c>
      <c r="K79" s="84">
        <f t="shared" si="23"/>
        <v>0</v>
      </c>
      <c r="L79" s="84">
        <f t="shared" si="23"/>
        <v>0</v>
      </c>
      <c r="M79" s="84">
        <f t="shared" si="23"/>
        <v>0</v>
      </c>
      <c r="N79" s="84">
        <f t="shared" si="23"/>
        <v>0</v>
      </c>
      <c r="O79" s="84">
        <f t="shared" si="23"/>
        <v>0</v>
      </c>
      <c r="P79" s="84">
        <f t="shared" si="23"/>
        <v>0</v>
      </c>
      <c r="Q79" s="84">
        <f t="shared" si="23"/>
        <v>0</v>
      </c>
      <c r="R79" s="84">
        <f t="shared" si="23"/>
        <v>0</v>
      </c>
      <c r="S79" s="84">
        <f t="shared" si="23"/>
        <v>5297.3</v>
      </c>
      <c r="T79" s="68"/>
    </row>
    <row r="80" spans="1:19" ht="65.25" customHeight="1">
      <c r="A80" s="11">
        <v>2</v>
      </c>
      <c r="B80" s="62" t="s">
        <v>258</v>
      </c>
      <c r="C80" s="12" t="s">
        <v>188</v>
      </c>
      <c r="D80" s="18" t="s">
        <v>65</v>
      </c>
      <c r="E80" s="9">
        <f t="shared" si="22"/>
        <v>39</v>
      </c>
      <c r="F80" s="9"/>
      <c r="G80" s="9">
        <v>39</v>
      </c>
      <c r="H80" s="9"/>
      <c r="I80" s="9"/>
      <c r="J80" s="9"/>
      <c r="K80" s="9"/>
      <c r="L80" s="9"/>
      <c r="M80" s="9"/>
      <c r="N80" s="9"/>
      <c r="O80" s="9"/>
      <c r="P80" s="9"/>
      <c r="Q80" s="24"/>
      <c r="R80" s="24"/>
      <c r="S80" s="9">
        <v>39</v>
      </c>
    </row>
    <row r="81" spans="1:20" ht="31.5">
      <c r="A81" s="16"/>
      <c r="B81" s="75" t="s">
        <v>51</v>
      </c>
      <c r="C81" s="16" t="s">
        <v>13</v>
      </c>
      <c r="D81" s="22" t="s">
        <v>13</v>
      </c>
      <c r="E81" s="17">
        <f>E79+E80</f>
        <v>6218.599999999999</v>
      </c>
      <c r="F81" s="17">
        <f aca="true" t="shared" si="24" ref="F81:S81">F79+F80</f>
        <v>0</v>
      </c>
      <c r="G81" s="17">
        <f t="shared" si="24"/>
        <v>4776.6</v>
      </c>
      <c r="H81" s="17">
        <f t="shared" si="24"/>
        <v>1442</v>
      </c>
      <c r="I81" s="17">
        <f t="shared" si="24"/>
        <v>0</v>
      </c>
      <c r="J81" s="17">
        <f t="shared" si="24"/>
        <v>0</v>
      </c>
      <c r="K81" s="17">
        <f t="shared" si="24"/>
        <v>0</v>
      </c>
      <c r="L81" s="17">
        <f t="shared" si="24"/>
        <v>0</v>
      </c>
      <c r="M81" s="17">
        <f t="shared" si="24"/>
        <v>0</v>
      </c>
      <c r="N81" s="17">
        <f t="shared" si="24"/>
        <v>0</v>
      </c>
      <c r="O81" s="17">
        <f t="shared" si="24"/>
        <v>0</v>
      </c>
      <c r="P81" s="17">
        <f t="shared" si="24"/>
        <v>0</v>
      </c>
      <c r="Q81" s="17">
        <f t="shared" si="24"/>
        <v>0</v>
      </c>
      <c r="R81" s="17">
        <f t="shared" si="24"/>
        <v>0</v>
      </c>
      <c r="S81" s="17">
        <f t="shared" si="24"/>
        <v>5336.3</v>
      </c>
      <c r="T81" s="92">
        <f>SUM(F81:R81)</f>
        <v>6218.6</v>
      </c>
    </row>
    <row r="82" spans="1:19" ht="15.75">
      <c r="A82" s="121" t="s">
        <v>11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3"/>
    </row>
    <row r="83" spans="1:19" ht="31.5">
      <c r="A83" s="13"/>
      <c r="B83" s="14" t="s">
        <v>266</v>
      </c>
      <c r="C83" s="12" t="s">
        <v>267</v>
      </c>
      <c r="D83" s="18" t="s">
        <v>13</v>
      </c>
      <c r="E83" s="9">
        <f>SUM(F83:R83)</f>
        <v>20</v>
      </c>
      <c r="F83" s="9"/>
      <c r="G83" s="9"/>
      <c r="H83" s="9"/>
      <c r="I83" s="9">
        <v>20</v>
      </c>
      <c r="J83" s="9"/>
      <c r="K83" s="9"/>
      <c r="L83" s="9"/>
      <c r="M83" s="9"/>
      <c r="N83" s="9"/>
      <c r="O83" s="9"/>
      <c r="P83" s="9"/>
      <c r="Q83" s="24"/>
      <c r="R83" s="24"/>
      <c r="S83" s="9">
        <v>20</v>
      </c>
    </row>
    <row r="84" spans="1:20" ht="30.75" customHeight="1">
      <c r="A84" s="16"/>
      <c r="B84" s="75" t="s">
        <v>52</v>
      </c>
      <c r="C84" s="16" t="s">
        <v>13</v>
      </c>
      <c r="D84" s="22" t="s">
        <v>13</v>
      </c>
      <c r="E84" s="17">
        <f>E83</f>
        <v>20</v>
      </c>
      <c r="F84" s="17">
        <f aca="true" t="shared" si="25" ref="F84:R84">F83</f>
        <v>0</v>
      </c>
      <c r="G84" s="17">
        <f t="shared" si="25"/>
        <v>0</v>
      </c>
      <c r="H84" s="17">
        <f t="shared" si="25"/>
        <v>0</v>
      </c>
      <c r="I84" s="17">
        <f t="shared" si="25"/>
        <v>20</v>
      </c>
      <c r="J84" s="17">
        <f t="shared" si="25"/>
        <v>0</v>
      </c>
      <c r="K84" s="17">
        <f aca="true" t="shared" si="26" ref="K84:P84">K83</f>
        <v>0</v>
      </c>
      <c r="L84" s="17">
        <f t="shared" si="26"/>
        <v>0</v>
      </c>
      <c r="M84" s="17">
        <f t="shared" si="26"/>
        <v>0</v>
      </c>
      <c r="N84" s="17">
        <f t="shared" si="26"/>
        <v>0</v>
      </c>
      <c r="O84" s="17">
        <f t="shared" si="26"/>
        <v>0</v>
      </c>
      <c r="P84" s="17">
        <f t="shared" si="26"/>
        <v>0</v>
      </c>
      <c r="Q84" s="17">
        <f t="shared" si="25"/>
        <v>0</v>
      </c>
      <c r="R84" s="17">
        <f t="shared" si="25"/>
        <v>0</v>
      </c>
      <c r="S84" s="17">
        <f>S83</f>
        <v>20</v>
      </c>
      <c r="T84" s="92">
        <f>SUM(F84:R84)</f>
        <v>20</v>
      </c>
    </row>
    <row r="85" spans="1:19" ht="15.75">
      <c r="A85" s="121" t="s">
        <v>12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3"/>
    </row>
    <row r="86" spans="1:19" ht="78.75">
      <c r="A86" s="94">
        <v>1</v>
      </c>
      <c r="B86" s="82" t="s">
        <v>260</v>
      </c>
      <c r="C86" s="6" t="s">
        <v>126</v>
      </c>
      <c r="D86" s="7" t="s">
        <v>13</v>
      </c>
      <c r="E86" s="9">
        <f aca="true" t="shared" si="27" ref="E86:E91">SUM(F86:R86)</f>
        <v>98</v>
      </c>
      <c r="F86" s="7"/>
      <c r="G86" s="7">
        <v>98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v>98</v>
      </c>
    </row>
    <row r="87" spans="1:19" ht="35.25" customHeight="1">
      <c r="A87" s="124">
        <v>2</v>
      </c>
      <c r="B87" s="115" t="s">
        <v>133</v>
      </c>
      <c r="C87" s="19" t="s">
        <v>134</v>
      </c>
      <c r="D87" s="27" t="s">
        <v>13</v>
      </c>
      <c r="E87" s="9">
        <f t="shared" si="27"/>
        <v>4.2</v>
      </c>
      <c r="F87" s="9"/>
      <c r="G87" s="9"/>
      <c r="H87" s="9">
        <v>4.2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v>4.2</v>
      </c>
    </row>
    <row r="88" spans="1:19" ht="35.25" customHeight="1">
      <c r="A88" s="126"/>
      <c r="B88" s="116"/>
      <c r="C88" s="19" t="s">
        <v>135</v>
      </c>
      <c r="D88" s="27" t="s">
        <v>13</v>
      </c>
      <c r="E88" s="9">
        <f t="shared" si="27"/>
        <v>4.2</v>
      </c>
      <c r="F88" s="9"/>
      <c r="G88" s="9"/>
      <c r="H88" s="9">
        <v>4.2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>
        <v>4.2</v>
      </c>
    </row>
    <row r="89" spans="1:19" ht="35.25" customHeight="1">
      <c r="A89" s="126"/>
      <c r="B89" s="116"/>
      <c r="C89" s="19" t="s">
        <v>193</v>
      </c>
      <c r="D89" s="27" t="s">
        <v>194</v>
      </c>
      <c r="E89" s="9">
        <f t="shared" si="27"/>
        <v>48</v>
      </c>
      <c r="F89" s="9"/>
      <c r="G89" s="9"/>
      <c r="H89" s="9">
        <v>48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v>48</v>
      </c>
    </row>
    <row r="90" spans="1:19" ht="30" customHeight="1">
      <c r="A90" s="126"/>
      <c r="B90" s="116"/>
      <c r="C90" s="19" t="s">
        <v>136</v>
      </c>
      <c r="D90" s="27" t="s">
        <v>65</v>
      </c>
      <c r="E90" s="9">
        <f t="shared" si="27"/>
        <v>19</v>
      </c>
      <c r="F90" s="9"/>
      <c r="G90" s="9"/>
      <c r="H90" s="9">
        <v>19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>
        <v>19</v>
      </c>
    </row>
    <row r="91" spans="1:19" ht="35.25" customHeight="1">
      <c r="A91" s="125"/>
      <c r="B91" s="117"/>
      <c r="C91" s="19" t="s">
        <v>195</v>
      </c>
      <c r="D91" s="27" t="s">
        <v>13</v>
      </c>
      <c r="E91" s="9">
        <f t="shared" si="27"/>
        <v>525.6</v>
      </c>
      <c r="F91" s="9"/>
      <c r="G91" s="9"/>
      <c r="H91" s="9">
        <v>525.6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20" s="74" customFormat="1" ht="17.25" customHeight="1">
      <c r="A92" s="87"/>
      <c r="B92" s="88"/>
      <c r="C92" s="89" t="s">
        <v>230</v>
      </c>
      <c r="D92" s="90"/>
      <c r="E92" s="84">
        <f>SUM(E87:E91)</f>
        <v>601</v>
      </c>
      <c r="F92" s="84">
        <f aca="true" t="shared" si="28" ref="F92:S92">SUM(F87:F91)</f>
        <v>0</v>
      </c>
      <c r="G92" s="84">
        <f t="shared" si="28"/>
        <v>0</v>
      </c>
      <c r="H92" s="84">
        <f t="shared" si="28"/>
        <v>601</v>
      </c>
      <c r="I92" s="84">
        <f t="shared" si="28"/>
        <v>0</v>
      </c>
      <c r="J92" s="84">
        <f t="shared" si="28"/>
        <v>0</v>
      </c>
      <c r="K92" s="84">
        <f t="shared" si="28"/>
        <v>0</v>
      </c>
      <c r="L92" s="84">
        <f t="shared" si="28"/>
        <v>0</v>
      </c>
      <c r="M92" s="84">
        <f t="shared" si="28"/>
        <v>0</v>
      </c>
      <c r="N92" s="84">
        <f t="shared" si="28"/>
        <v>0</v>
      </c>
      <c r="O92" s="84">
        <f t="shared" si="28"/>
        <v>0</v>
      </c>
      <c r="P92" s="84">
        <f t="shared" si="28"/>
        <v>0</v>
      </c>
      <c r="Q92" s="84">
        <f t="shared" si="28"/>
        <v>0</v>
      </c>
      <c r="R92" s="84">
        <f t="shared" si="28"/>
        <v>0</v>
      </c>
      <c r="S92" s="84">
        <f t="shared" si="28"/>
        <v>75.4</v>
      </c>
      <c r="T92" s="68"/>
    </row>
    <row r="93" spans="1:20" ht="15.75">
      <c r="A93" s="16"/>
      <c r="B93" s="75" t="s">
        <v>53</v>
      </c>
      <c r="C93" s="16" t="s">
        <v>13</v>
      </c>
      <c r="D93" s="22" t="s">
        <v>13</v>
      </c>
      <c r="E93" s="17">
        <f>E86+E92</f>
        <v>699</v>
      </c>
      <c r="F93" s="17">
        <f aca="true" t="shared" si="29" ref="F93:S93">F86+F92</f>
        <v>0</v>
      </c>
      <c r="G93" s="17">
        <f t="shared" si="29"/>
        <v>98</v>
      </c>
      <c r="H93" s="17">
        <f t="shared" si="29"/>
        <v>601</v>
      </c>
      <c r="I93" s="17">
        <f t="shared" si="29"/>
        <v>0</v>
      </c>
      <c r="J93" s="17">
        <f t="shared" si="29"/>
        <v>0</v>
      </c>
      <c r="K93" s="17">
        <f t="shared" si="29"/>
        <v>0</v>
      </c>
      <c r="L93" s="17">
        <f t="shared" si="29"/>
        <v>0</v>
      </c>
      <c r="M93" s="17">
        <f t="shared" si="29"/>
        <v>0</v>
      </c>
      <c r="N93" s="17">
        <f t="shared" si="29"/>
        <v>0</v>
      </c>
      <c r="O93" s="17">
        <f t="shared" si="29"/>
        <v>0</v>
      </c>
      <c r="P93" s="17">
        <f t="shared" si="29"/>
        <v>0</v>
      </c>
      <c r="Q93" s="17">
        <f t="shared" si="29"/>
        <v>0</v>
      </c>
      <c r="R93" s="17">
        <f t="shared" si="29"/>
        <v>0</v>
      </c>
      <c r="S93" s="17">
        <f t="shared" si="29"/>
        <v>173.4</v>
      </c>
      <c r="T93" s="92">
        <f>SUM(F93:R93)</f>
        <v>699</v>
      </c>
    </row>
    <row r="94" spans="1:19" ht="15.75">
      <c r="A94" s="121" t="s">
        <v>97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3"/>
    </row>
    <row r="95" spans="1:19" ht="15.75">
      <c r="A95" s="28"/>
      <c r="B95" s="77" t="s">
        <v>246</v>
      </c>
      <c r="C95" s="6" t="s">
        <v>247</v>
      </c>
      <c r="D95" s="7" t="s">
        <v>228</v>
      </c>
      <c r="E95" s="9">
        <f>SUM(F95:R95)</f>
        <v>1500</v>
      </c>
      <c r="F95" s="7"/>
      <c r="G95" s="7"/>
      <c r="H95" s="7"/>
      <c r="I95" s="7"/>
      <c r="J95" s="7"/>
      <c r="K95" s="7"/>
      <c r="L95" s="7"/>
      <c r="M95" s="7">
        <v>1500</v>
      </c>
      <c r="N95" s="7"/>
      <c r="O95" s="7"/>
      <c r="P95" s="7"/>
      <c r="Q95" s="18"/>
      <c r="R95" s="18"/>
      <c r="S95" s="7">
        <v>1500</v>
      </c>
    </row>
    <row r="96" spans="1:19" ht="15.75">
      <c r="A96" s="13"/>
      <c r="B96" s="76"/>
      <c r="C96" s="12"/>
      <c r="D96" s="1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4"/>
      <c r="R96" s="24"/>
      <c r="S96" s="9"/>
    </row>
    <row r="97" spans="1:20" ht="15.75">
      <c r="A97" s="16"/>
      <c r="B97" s="75" t="s">
        <v>54</v>
      </c>
      <c r="C97" s="16" t="s">
        <v>13</v>
      </c>
      <c r="D97" s="22" t="s">
        <v>13</v>
      </c>
      <c r="E97" s="17">
        <f>E95+E96</f>
        <v>1500</v>
      </c>
      <c r="F97" s="17">
        <f aca="true" t="shared" si="30" ref="F97:R97">F95+F96</f>
        <v>0</v>
      </c>
      <c r="G97" s="17">
        <f t="shared" si="30"/>
        <v>0</v>
      </c>
      <c r="H97" s="17">
        <f t="shared" si="30"/>
        <v>0</v>
      </c>
      <c r="I97" s="17">
        <f t="shared" si="30"/>
        <v>0</v>
      </c>
      <c r="J97" s="17">
        <f t="shared" si="30"/>
        <v>0</v>
      </c>
      <c r="K97" s="17">
        <f t="shared" si="30"/>
        <v>0</v>
      </c>
      <c r="L97" s="17">
        <f t="shared" si="30"/>
        <v>0</v>
      </c>
      <c r="M97" s="17">
        <f t="shared" si="30"/>
        <v>1500</v>
      </c>
      <c r="N97" s="17">
        <f t="shared" si="30"/>
        <v>0</v>
      </c>
      <c r="O97" s="17">
        <f>O95+O96</f>
        <v>0</v>
      </c>
      <c r="P97" s="17">
        <f>P95+P96</f>
        <v>0</v>
      </c>
      <c r="Q97" s="17">
        <f t="shared" si="30"/>
        <v>0</v>
      </c>
      <c r="R97" s="17">
        <f t="shared" si="30"/>
        <v>0</v>
      </c>
      <c r="S97" s="17">
        <f>S95+S96</f>
        <v>1500</v>
      </c>
      <c r="T97" s="92">
        <f>SUM(F97:R97)</f>
        <v>1500</v>
      </c>
    </row>
    <row r="98" spans="1:19" ht="15.75">
      <c r="A98" s="121" t="s">
        <v>21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3"/>
    </row>
    <row r="99" spans="1:19" ht="33.75" customHeight="1">
      <c r="A99" s="11"/>
      <c r="B99" s="62" t="s">
        <v>91</v>
      </c>
      <c r="C99" s="12" t="s">
        <v>205</v>
      </c>
      <c r="D99" s="18" t="s">
        <v>65</v>
      </c>
      <c r="E99" s="9">
        <f>SUM(F99:R99)</f>
        <v>11.9</v>
      </c>
      <c r="F99" s="7"/>
      <c r="G99" s="7"/>
      <c r="H99" s="7"/>
      <c r="I99" s="7">
        <v>11.9</v>
      </c>
      <c r="J99" s="7"/>
      <c r="K99" s="7"/>
      <c r="L99" s="7"/>
      <c r="M99" s="7"/>
      <c r="N99" s="7"/>
      <c r="O99" s="7"/>
      <c r="P99" s="7"/>
      <c r="Q99" s="15"/>
      <c r="R99" s="15"/>
      <c r="S99" s="9">
        <v>11.9</v>
      </c>
    </row>
    <row r="100" spans="1:20" s="74" customFormat="1" ht="24" customHeight="1">
      <c r="A100" s="87"/>
      <c r="B100" s="88"/>
      <c r="C100" s="73" t="s">
        <v>230</v>
      </c>
      <c r="D100" s="85"/>
      <c r="E100" s="84">
        <f>E99</f>
        <v>11.9</v>
      </c>
      <c r="F100" s="84">
        <f aca="true" t="shared" si="31" ref="F100:S100">F99</f>
        <v>0</v>
      </c>
      <c r="G100" s="84">
        <f t="shared" si="31"/>
        <v>0</v>
      </c>
      <c r="H100" s="84">
        <f t="shared" si="31"/>
        <v>0</v>
      </c>
      <c r="I100" s="84">
        <f t="shared" si="31"/>
        <v>11.9</v>
      </c>
      <c r="J100" s="84">
        <f t="shared" si="31"/>
        <v>0</v>
      </c>
      <c r="K100" s="84">
        <f t="shared" si="31"/>
        <v>0</v>
      </c>
      <c r="L100" s="84">
        <f t="shared" si="31"/>
        <v>0</v>
      </c>
      <c r="M100" s="84">
        <f t="shared" si="31"/>
        <v>0</v>
      </c>
      <c r="N100" s="84">
        <f t="shared" si="31"/>
        <v>0</v>
      </c>
      <c r="O100" s="84">
        <f t="shared" si="31"/>
        <v>0</v>
      </c>
      <c r="P100" s="84">
        <f t="shared" si="31"/>
        <v>0</v>
      </c>
      <c r="Q100" s="84">
        <f t="shared" si="31"/>
        <v>0</v>
      </c>
      <c r="R100" s="84">
        <f t="shared" si="31"/>
        <v>0</v>
      </c>
      <c r="S100" s="84">
        <f t="shared" si="31"/>
        <v>11.9</v>
      </c>
      <c r="T100" s="68"/>
    </row>
    <row r="101" spans="1:19" ht="31.5" customHeight="1">
      <c r="A101" s="13">
        <v>2</v>
      </c>
      <c r="B101" s="76" t="s">
        <v>189</v>
      </c>
      <c r="C101" s="12" t="s">
        <v>126</v>
      </c>
      <c r="D101" s="18" t="s">
        <v>13</v>
      </c>
      <c r="E101" s="9">
        <f>SUM(F101:R101)</f>
        <v>17.5</v>
      </c>
      <c r="F101" s="7"/>
      <c r="G101" s="7"/>
      <c r="H101" s="7">
        <v>17.5</v>
      </c>
      <c r="I101" s="7"/>
      <c r="J101" s="7"/>
      <c r="K101" s="7"/>
      <c r="L101" s="7"/>
      <c r="M101" s="7"/>
      <c r="N101" s="7"/>
      <c r="O101" s="7"/>
      <c r="P101" s="7"/>
      <c r="Q101" s="15"/>
      <c r="R101" s="15"/>
      <c r="S101" s="9">
        <v>17.5</v>
      </c>
    </row>
    <row r="102" spans="1:20" ht="47.25">
      <c r="A102" s="16"/>
      <c r="B102" s="75" t="s">
        <v>55</v>
      </c>
      <c r="C102" s="16" t="s">
        <v>13</v>
      </c>
      <c r="D102" s="22" t="s">
        <v>13</v>
      </c>
      <c r="E102" s="17">
        <f>E100+E101</f>
        <v>29.4</v>
      </c>
      <c r="F102" s="17">
        <f aca="true" t="shared" si="32" ref="F102:S102">F100+F101</f>
        <v>0</v>
      </c>
      <c r="G102" s="17">
        <f t="shared" si="32"/>
        <v>0</v>
      </c>
      <c r="H102" s="17">
        <f t="shared" si="32"/>
        <v>17.5</v>
      </c>
      <c r="I102" s="17">
        <f t="shared" si="32"/>
        <v>11.9</v>
      </c>
      <c r="J102" s="17">
        <f t="shared" si="32"/>
        <v>0</v>
      </c>
      <c r="K102" s="17">
        <f t="shared" si="32"/>
        <v>0</v>
      </c>
      <c r="L102" s="17">
        <f t="shared" si="32"/>
        <v>0</v>
      </c>
      <c r="M102" s="17">
        <f t="shared" si="32"/>
        <v>0</v>
      </c>
      <c r="N102" s="17">
        <f t="shared" si="32"/>
        <v>0</v>
      </c>
      <c r="O102" s="17">
        <f t="shared" si="32"/>
        <v>0</v>
      </c>
      <c r="P102" s="17">
        <f t="shared" si="32"/>
        <v>0</v>
      </c>
      <c r="Q102" s="17">
        <f t="shared" si="32"/>
        <v>0</v>
      </c>
      <c r="R102" s="17">
        <f t="shared" si="32"/>
        <v>0</v>
      </c>
      <c r="S102" s="17">
        <f t="shared" si="32"/>
        <v>29.4</v>
      </c>
      <c r="T102" s="92">
        <f>SUM(F102:R102)</f>
        <v>29.4</v>
      </c>
    </row>
    <row r="103" spans="1:19" ht="22.5" customHeight="1">
      <c r="A103" s="147" t="s">
        <v>23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5"/>
      <c r="S103" s="20"/>
    </row>
    <row r="104" spans="1:19" ht="47.25">
      <c r="A104" s="12">
        <v>1</v>
      </c>
      <c r="B104" s="76" t="s">
        <v>112</v>
      </c>
      <c r="C104" s="12" t="s">
        <v>113</v>
      </c>
      <c r="D104" s="18"/>
      <c r="E104" s="26">
        <f>SUM(F104:R104)</f>
        <v>1352.2</v>
      </c>
      <c r="F104" s="20"/>
      <c r="G104" s="20">
        <v>1352.2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31"/>
      <c r="R104" s="31"/>
      <c r="S104" s="20">
        <v>1352.2</v>
      </c>
    </row>
    <row r="105" spans="1:19" ht="31.5">
      <c r="A105" s="12">
        <v>2</v>
      </c>
      <c r="B105" s="76" t="s">
        <v>244</v>
      </c>
      <c r="C105" s="12" t="s">
        <v>127</v>
      </c>
      <c r="D105" s="18"/>
      <c r="E105" s="26">
        <f>SUM(F105:R105)</f>
        <v>2331</v>
      </c>
      <c r="F105" s="20"/>
      <c r="G105" s="20">
        <v>2007</v>
      </c>
      <c r="H105" s="20"/>
      <c r="I105" s="20"/>
      <c r="J105" s="20"/>
      <c r="K105" s="20"/>
      <c r="L105" s="20"/>
      <c r="M105" s="20">
        <v>324</v>
      </c>
      <c r="N105" s="20"/>
      <c r="O105" s="20"/>
      <c r="P105" s="20"/>
      <c r="Q105" s="31"/>
      <c r="R105" s="31"/>
      <c r="S105" s="20">
        <v>2331</v>
      </c>
    </row>
    <row r="106" spans="1:20" ht="37.5" customHeight="1">
      <c r="A106" s="16"/>
      <c r="B106" s="75" t="s">
        <v>56</v>
      </c>
      <c r="C106" s="16" t="s">
        <v>13</v>
      </c>
      <c r="D106" s="22" t="s">
        <v>13</v>
      </c>
      <c r="E106" s="17">
        <f>E104+E105</f>
        <v>3683.2</v>
      </c>
      <c r="F106" s="17">
        <f aca="true" t="shared" si="33" ref="F106:S106">F104+F105</f>
        <v>0</v>
      </c>
      <c r="G106" s="17">
        <f t="shared" si="33"/>
        <v>3359.2</v>
      </c>
      <c r="H106" s="17">
        <f t="shared" si="33"/>
        <v>0</v>
      </c>
      <c r="I106" s="17">
        <f t="shared" si="33"/>
        <v>0</v>
      </c>
      <c r="J106" s="17">
        <f t="shared" si="33"/>
        <v>0</v>
      </c>
      <c r="K106" s="17">
        <f t="shared" si="33"/>
        <v>0</v>
      </c>
      <c r="L106" s="17">
        <f t="shared" si="33"/>
        <v>0</v>
      </c>
      <c r="M106" s="17">
        <f t="shared" si="33"/>
        <v>324</v>
      </c>
      <c r="N106" s="17">
        <f t="shared" si="33"/>
        <v>0</v>
      </c>
      <c r="O106" s="17">
        <f>O104+O105</f>
        <v>0</v>
      </c>
      <c r="P106" s="17">
        <f>P104+P105</f>
        <v>0</v>
      </c>
      <c r="Q106" s="17">
        <f t="shared" si="33"/>
        <v>0</v>
      </c>
      <c r="R106" s="17">
        <f t="shared" si="33"/>
        <v>0</v>
      </c>
      <c r="S106" s="17">
        <f t="shared" si="33"/>
        <v>3683.2</v>
      </c>
      <c r="T106" s="92">
        <f>SUM(F106:R106)</f>
        <v>3683.2</v>
      </c>
    </row>
    <row r="107" spans="1:19" ht="15.75">
      <c r="A107" s="147" t="s">
        <v>24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5"/>
      <c r="S107" s="20"/>
    </row>
    <row r="108" spans="1:19" ht="30.75" customHeight="1">
      <c r="A108" s="124">
        <v>1</v>
      </c>
      <c r="B108" s="115" t="s">
        <v>124</v>
      </c>
      <c r="C108" s="14" t="s">
        <v>123</v>
      </c>
      <c r="D108" s="18" t="s">
        <v>13</v>
      </c>
      <c r="E108" s="9">
        <f>SUM(F108:R108)</f>
        <v>18</v>
      </c>
      <c r="F108" s="7"/>
      <c r="G108" s="7">
        <v>18</v>
      </c>
      <c r="H108" s="7"/>
      <c r="I108" s="7"/>
      <c r="J108" s="7"/>
      <c r="K108" s="7"/>
      <c r="L108" s="7"/>
      <c r="M108" s="7"/>
      <c r="N108" s="18"/>
      <c r="O108" s="18"/>
      <c r="P108" s="18"/>
      <c r="Q108" s="18"/>
      <c r="R108" s="18"/>
      <c r="S108" s="7">
        <v>18</v>
      </c>
    </row>
    <row r="109" spans="1:19" ht="21.75" customHeight="1">
      <c r="A109" s="126"/>
      <c r="B109" s="116"/>
      <c r="C109" s="14" t="s">
        <v>187</v>
      </c>
      <c r="D109" s="18" t="s">
        <v>65</v>
      </c>
      <c r="E109" s="9">
        <f>SUM(F109:R109)</f>
        <v>100</v>
      </c>
      <c r="F109" s="7"/>
      <c r="G109" s="7">
        <v>100</v>
      </c>
      <c r="H109" s="7"/>
      <c r="I109" s="7"/>
      <c r="J109" s="7"/>
      <c r="K109" s="7"/>
      <c r="L109" s="7"/>
      <c r="M109" s="7"/>
      <c r="N109" s="18"/>
      <c r="O109" s="18"/>
      <c r="P109" s="18"/>
      <c r="Q109" s="18"/>
      <c r="R109" s="18"/>
      <c r="S109" s="7">
        <v>100</v>
      </c>
    </row>
    <row r="110" spans="1:19" ht="22.5" customHeight="1">
      <c r="A110" s="126"/>
      <c r="B110" s="116"/>
      <c r="C110" s="14" t="s">
        <v>172</v>
      </c>
      <c r="D110" s="18" t="s">
        <v>13</v>
      </c>
      <c r="E110" s="9">
        <f>SUM(F110:R110)</f>
        <v>100</v>
      </c>
      <c r="F110" s="7"/>
      <c r="G110" s="7">
        <v>100</v>
      </c>
      <c r="H110" s="7"/>
      <c r="I110" s="7"/>
      <c r="J110" s="7"/>
      <c r="K110" s="7"/>
      <c r="L110" s="7"/>
      <c r="M110" s="7"/>
      <c r="N110" s="18"/>
      <c r="O110" s="18"/>
      <c r="P110" s="18"/>
      <c r="Q110" s="18"/>
      <c r="R110" s="18"/>
      <c r="S110" s="7">
        <v>100</v>
      </c>
    </row>
    <row r="111" spans="1:20" s="74" customFormat="1" ht="22.5" customHeight="1">
      <c r="A111" s="125"/>
      <c r="B111" s="116"/>
      <c r="C111" s="95" t="s">
        <v>230</v>
      </c>
      <c r="D111" s="85"/>
      <c r="E111" s="84">
        <f>E108+E109+E110</f>
        <v>218</v>
      </c>
      <c r="F111" s="84">
        <f aca="true" t="shared" si="34" ref="F111:S111">F108+F109+F110</f>
        <v>0</v>
      </c>
      <c r="G111" s="84">
        <f t="shared" si="34"/>
        <v>218</v>
      </c>
      <c r="H111" s="84">
        <f t="shared" si="34"/>
        <v>0</v>
      </c>
      <c r="I111" s="84">
        <f t="shared" si="34"/>
        <v>0</v>
      </c>
      <c r="J111" s="84">
        <f t="shared" si="34"/>
        <v>0</v>
      </c>
      <c r="K111" s="84">
        <f t="shared" si="34"/>
        <v>0</v>
      </c>
      <c r="L111" s="84">
        <f t="shared" si="34"/>
        <v>0</v>
      </c>
      <c r="M111" s="84">
        <f t="shared" si="34"/>
        <v>0</v>
      </c>
      <c r="N111" s="84">
        <f t="shared" si="34"/>
        <v>0</v>
      </c>
      <c r="O111" s="84">
        <f t="shared" si="34"/>
        <v>0</v>
      </c>
      <c r="P111" s="84">
        <f t="shared" si="34"/>
        <v>0</v>
      </c>
      <c r="Q111" s="84">
        <f t="shared" si="34"/>
        <v>0</v>
      </c>
      <c r="R111" s="84">
        <f t="shared" si="34"/>
        <v>0</v>
      </c>
      <c r="S111" s="84">
        <f t="shared" si="34"/>
        <v>218</v>
      </c>
      <c r="T111" s="68"/>
    </row>
    <row r="112" spans="1:19" ht="33" customHeight="1">
      <c r="A112" s="124"/>
      <c r="B112" s="148" t="s">
        <v>245</v>
      </c>
      <c r="C112" s="14" t="s">
        <v>126</v>
      </c>
      <c r="D112" s="18" t="s">
        <v>13</v>
      </c>
      <c r="E112" s="9">
        <f>SUM(F112:R112)</f>
        <v>65</v>
      </c>
      <c r="F112" s="7"/>
      <c r="G112" s="7"/>
      <c r="H112" s="7"/>
      <c r="I112" s="7"/>
      <c r="J112" s="7"/>
      <c r="K112" s="7"/>
      <c r="L112" s="7"/>
      <c r="M112" s="7">
        <v>65</v>
      </c>
      <c r="N112" s="18"/>
      <c r="O112" s="18"/>
      <c r="P112" s="18"/>
      <c r="Q112" s="18"/>
      <c r="R112" s="18"/>
      <c r="S112" s="7">
        <v>65</v>
      </c>
    </row>
    <row r="113" spans="1:19" ht="45.75" customHeight="1">
      <c r="A113" s="125"/>
      <c r="B113" s="148"/>
      <c r="C113" s="14" t="s">
        <v>172</v>
      </c>
      <c r="D113" s="18" t="s">
        <v>13</v>
      </c>
      <c r="E113" s="9">
        <f>SUM(F113:R113)</f>
        <v>215.9</v>
      </c>
      <c r="F113" s="7"/>
      <c r="G113" s="7"/>
      <c r="H113" s="7"/>
      <c r="I113" s="7"/>
      <c r="J113" s="7"/>
      <c r="K113" s="7"/>
      <c r="L113" s="7"/>
      <c r="M113" s="7">
        <v>215.9</v>
      </c>
      <c r="N113" s="18"/>
      <c r="O113" s="18"/>
      <c r="P113" s="18"/>
      <c r="Q113" s="18"/>
      <c r="R113" s="18"/>
      <c r="S113" s="7">
        <v>215.9</v>
      </c>
    </row>
    <row r="114" spans="1:20" s="74" customFormat="1" ht="20.25" customHeight="1">
      <c r="A114" s="87"/>
      <c r="B114" s="88"/>
      <c r="C114" s="95" t="s">
        <v>230</v>
      </c>
      <c r="D114" s="85"/>
      <c r="E114" s="84">
        <f>E112+E113</f>
        <v>280.9</v>
      </c>
      <c r="F114" s="84">
        <f aca="true" t="shared" si="35" ref="F114:S114">F112+F113</f>
        <v>0</v>
      </c>
      <c r="G114" s="84">
        <f t="shared" si="35"/>
        <v>0</v>
      </c>
      <c r="H114" s="84">
        <f t="shared" si="35"/>
        <v>0</v>
      </c>
      <c r="I114" s="84">
        <f t="shared" si="35"/>
        <v>0</v>
      </c>
      <c r="J114" s="84">
        <f t="shared" si="35"/>
        <v>0</v>
      </c>
      <c r="K114" s="84">
        <f t="shared" si="35"/>
        <v>0</v>
      </c>
      <c r="L114" s="84">
        <f t="shared" si="35"/>
        <v>0</v>
      </c>
      <c r="M114" s="84">
        <f t="shared" si="35"/>
        <v>280.9</v>
      </c>
      <c r="N114" s="84">
        <f t="shared" si="35"/>
        <v>0</v>
      </c>
      <c r="O114" s="84">
        <f t="shared" si="35"/>
        <v>0</v>
      </c>
      <c r="P114" s="84">
        <f t="shared" si="35"/>
        <v>0</v>
      </c>
      <c r="Q114" s="84">
        <f t="shared" si="35"/>
        <v>0</v>
      </c>
      <c r="R114" s="84">
        <f t="shared" si="35"/>
        <v>0</v>
      </c>
      <c r="S114" s="84">
        <f t="shared" si="35"/>
        <v>280.9</v>
      </c>
      <c r="T114" s="68"/>
    </row>
    <row r="115" spans="1:20" ht="47.25" customHeight="1">
      <c r="A115" s="29"/>
      <c r="B115" s="75" t="s">
        <v>57</v>
      </c>
      <c r="C115" s="30" t="s">
        <v>13</v>
      </c>
      <c r="D115" s="30" t="s">
        <v>13</v>
      </c>
      <c r="E115" s="17">
        <f>E111+E114</f>
        <v>498.9</v>
      </c>
      <c r="F115" s="17">
        <f aca="true" t="shared" si="36" ref="F115:S115">F111+F114</f>
        <v>0</v>
      </c>
      <c r="G115" s="17">
        <f t="shared" si="36"/>
        <v>218</v>
      </c>
      <c r="H115" s="17">
        <f t="shared" si="36"/>
        <v>0</v>
      </c>
      <c r="I115" s="17">
        <f t="shared" si="36"/>
        <v>0</v>
      </c>
      <c r="J115" s="17">
        <f t="shared" si="36"/>
        <v>0</v>
      </c>
      <c r="K115" s="17">
        <f t="shared" si="36"/>
        <v>0</v>
      </c>
      <c r="L115" s="17">
        <f t="shared" si="36"/>
        <v>0</v>
      </c>
      <c r="M115" s="17">
        <f t="shared" si="36"/>
        <v>280.9</v>
      </c>
      <c r="N115" s="17">
        <f t="shared" si="36"/>
        <v>0</v>
      </c>
      <c r="O115" s="17">
        <f t="shared" si="36"/>
        <v>0</v>
      </c>
      <c r="P115" s="17">
        <f t="shared" si="36"/>
        <v>0</v>
      </c>
      <c r="Q115" s="17">
        <f t="shared" si="36"/>
        <v>0</v>
      </c>
      <c r="R115" s="17">
        <f t="shared" si="36"/>
        <v>0</v>
      </c>
      <c r="S115" s="17">
        <f t="shared" si="36"/>
        <v>498.9</v>
      </c>
      <c r="T115" s="92">
        <f>SUM(F115:R115)</f>
        <v>498.9</v>
      </c>
    </row>
    <row r="116" spans="1:19" ht="15.75">
      <c r="A116" s="162" t="s">
        <v>26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4"/>
      <c r="S116" s="20"/>
    </row>
    <row r="117" spans="1:20" s="65" customFormat="1" ht="34.5" customHeight="1">
      <c r="A117" s="32">
        <v>1</v>
      </c>
      <c r="B117" s="97" t="s">
        <v>77</v>
      </c>
      <c r="C117" s="19" t="s">
        <v>66</v>
      </c>
      <c r="D117" s="64" t="s">
        <v>13</v>
      </c>
      <c r="E117" s="26">
        <f aca="true" t="shared" si="37" ref="E117:E185">SUM(F117:R117)</f>
        <v>34534</v>
      </c>
      <c r="F117" s="26"/>
      <c r="G117" s="26"/>
      <c r="H117" s="26"/>
      <c r="I117" s="26"/>
      <c r="J117" s="26"/>
      <c r="K117" s="26"/>
      <c r="L117" s="26"/>
      <c r="M117" s="26">
        <v>34534</v>
      </c>
      <c r="N117" s="26"/>
      <c r="O117" s="26"/>
      <c r="P117" s="26"/>
      <c r="Q117" s="26"/>
      <c r="R117" s="24"/>
      <c r="S117" s="26">
        <v>34534</v>
      </c>
      <c r="T117" s="93"/>
    </row>
    <row r="118" spans="1:19" ht="33" customHeight="1">
      <c r="A118" s="118">
        <v>2</v>
      </c>
      <c r="B118" s="155" t="s">
        <v>209</v>
      </c>
      <c r="C118" s="12" t="s">
        <v>265</v>
      </c>
      <c r="D118" s="31" t="s">
        <v>13</v>
      </c>
      <c r="E118" s="26">
        <f t="shared" si="37"/>
        <v>6213</v>
      </c>
      <c r="F118" s="26"/>
      <c r="G118" s="26"/>
      <c r="H118" s="26"/>
      <c r="I118" s="26"/>
      <c r="J118" s="26"/>
      <c r="K118" s="26"/>
      <c r="L118" s="26"/>
      <c r="M118" s="26">
        <v>6213</v>
      </c>
      <c r="N118" s="26"/>
      <c r="O118" s="26"/>
      <c r="P118" s="26"/>
      <c r="Q118" s="26"/>
      <c r="R118" s="24"/>
      <c r="S118" s="26">
        <v>6213</v>
      </c>
    </row>
    <row r="119" spans="1:19" ht="33" customHeight="1">
      <c r="A119" s="119"/>
      <c r="B119" s="156"/>
      <c r="C119" s="12" t="s">
        <v>113</v>
      </c>
      <c r="D119" s="31" t="s">
        <v>13</v>
      </c>
      <c r="E119" s="26">
        <f t="shared" si="37"/>
        <v>5676</v>
      </c>
      <c r="F119" s="26"/>
      <c r="G119" s="26"/>
      <c r="H119" s="26"/>
      <c r="I119" s="26"/>
      <c r="J119" s="26"/>
      <c r="K119" s="26"/>
      <c r="L119" s="26"/>
      <c r="M119" s="26">
        <v>5676</v>
      </c>
      <c r="N119" s="26"/>
      <c r="O119" s="26"/>
      <c r="P119" s="26"/>
      <c r="Q119" s="26"/>
      <c r="R119" s="24"/>
      <c r="S119" s="26">
        <v>5676</v>
      </c>
    </row>
    <row r="120" spans="1:19" ht="31.5" customHeight="1">
      <c r="A120" s="119"/>
      <c r="B120" s="156"/>
      <c r="C120" s="12" t="s">
        <v>110</v>
      </c>
      <c r="D120" s="31" t="s">
        <v>13</v>
      </c>
      <c r="E120" s="26">
        <f t="shared" si="37"/>
        <v>47144</v>
      </c>
      <c r="F120" s="26"/>
      <c r="G120" s="26"/>
      <c r="H120" s="26"/>
      <c r="I120" s="26"/>
      <c r="J120" s="26"/>
      <c r="K120" s="26"/>
      <c r="L120" s="26"/>
      <c r="M120" s="26">
        <v>47144</v>
      </c>
      <c r="N120" s="26"/>
      <c r="O120" s="26"/>
      <c r="P120" s="26"/>
      <c r="Q120" s="26"/>
      <c r="R120" s="24"/>
      <c r="S120" s="26">
        <v>47144</v>
      </c>
    </row>
    <row r="121" spans="1:19" ht="23.25" customHeight="1">
      <c r="A121" s="119"/>
      <c r="B121" s="156"/>
      <c r="C121" s="12" t="s">
        <v>111</v>
      </c>
      <c r="D121" s="31" t="s">
        <v>13</v>
      </c>
      <c r="E121" s="26">
        <f t="shared" si="37"/>
        <v>166</v>
      </c>
      <c r="F121" s="26"/>
      <c r="G121" s="26"/>
      <c r="H121" s="26"/>
      <c r="I121" s="26"/>
      <c r="J121" s="26"/>
      <c r="K121" s="26"/>
      <c r="L121" s="26"/>
      <c r="M121" s="26">
        <v>166</v>
      </c>
      <c r="N121" s="26"/>
      <c r="O121" s="26"/>
      <c r="P121" s="26"/>
      <c r="Q121" s="26"/>
      <c r="R121" s="24"/>
      <c r="S121" s="26">
        <v>166</v>
      </c>
    </row>
    <row r="122" spans="1:19" ht="30.75" customHeight="1">
      <c r="A122" s="119"/>
      <c r="B122" s="156"/>
      <c r="C122" s="12" t="s">
        <v>130</v>
      </c>
      <c r="D122" s="31"/>
      <c r="E122" s="26">
        <f t="shared" si="37"/>
        <v>62005</v>
      </c>
      <c r="F122" s="26"/>
      <c r="G122" s="26"/>
      <c r="H122" s="26"/>
      <c r="I122" s="26"/>
      <c r="J122" s="26"/>
      <c r="K122" s="26"/>
      <c r="L122" s="26"/>
      <c r="M122" s="26">
        <v>62005</v>
      </c>
      <c r="N122" s="26"/>
      <c r="O122" s="26"/>
      <c r="P122" s="26"/>
      <c r="Q122" s="26"/>
      <c r="R122" s="24"/>
      <c r="S122" s="26"/>
    </row>
    <row r="123" spans="1:19" ht="33" customHeight="1">
      <c r="A123" s="119"/>
      <c r="B123" s="156"/>
      <c r="C123" s="12" t="s">
        <v>79</v>
      </c>
      <c r="D123" s="31" t="s">
        <v>13</v>
      </c>
      <c r="E123" s="26">
        <f t="shared" si="37"/>
        <v>55082</v>
      </c>
      <c r="F123" s="26"/>
      <c r="G123" s="26"/>
      <c r="H123" s="26"/>
      <c r="I123" s="26"/>
      <c r="J123" s="26"/>
      <c r="K123" s="26"/>
      <c r="L123" s="26"/>
      <c r="M123" s="26">
        <v>55082</v>
      </c>
      <c r="N123" s="26"/>
      <c r="O123" s="26"/>
      <c r="P123" s="26"/>
      <c r="Q123" s="26"/>
      <c r="R123" s="24"/>
      <c r="S123" s="26">
        <v>55082</v>
      </c>
    </row>
    <row r="124" spans="1:20" s="74" customFormat="1" ht="18" customHeight="1">
      <c r="A124" s="120"/>
      <c r="B124" s="157"/>
      <c r="C124" s="73" t="s">
        <v>230</v>
      </c>
      <c r="D124" s="70"/>
      <c r="E124" s="63">
        <f>SUM(E118:E123)</f>
        <v>176286</v>
      </c>
      <c r="F124" s="63">
        <f aca="true" t="shared" si="38" ref="F124:S124">SUM(F118:F123)</f>
        <v>0</v>
      </c>
      <c r="G124" s="63">
        <f t="shared" si="38"/>
        <v>0</v>
      </c>
      <c r="H124" s="63">
        <f t="shared" si="38"/>
        <v>0</v>
      </c>
      <c r="I124" s="63">
        <f t="shared" si="38"/>
        <v>0</v>
      </c>
      <c r="J124" s="63">
        <f t="shared" si="38"/>
        <v>0</v>
      </c>
      <c r="K124" s="63">
        <f t="shared" si="38"/>
        <v>0</v>
      </c>
      <c r="L124" s="63">
        <f t="shared" si="38"/>
        <v>0</v>
      </c>
      <c r="M124" s="63">
        <f t="shared" si="38"/>
        <v>176286</v>
      </c>
      <c r="N124" s="63">
        <f t="shared" si="38"/>
        <v>0</v>
      </c>
      <c r="O124" s="63">
        <f t="shared" si="38"/>
        <v>0</v>
      </c>
      <c r="P124" s="63">
        <f t="shared" si="38"/>
        <v>0</v>
      </c>
      <c r="Q124" s="63">
        <f t="shared" si="38"/>
        <v>0</v>
      </c>
      <c r="R124" s="63">
        <f t="shared" si="38"/>
        <v>0</v>
      </c>
      <c r="S124" s="63">
        <f t="shared" si="38"/>
        <v>114281</v>
      </c>
      <c r="T124" s="68"/>
    </row>
    <row r="125" spans="1:19" ht="35.25" customHeight="1">
      <c r="A125" s="118">
        <v>3</v>
      </c>
      <c r="B125" s="158" t="s">
        <v>80</v>
      </c>
      <c r="C125" s="12" t="s">
        <v>103</v>
      </c>
      <c r="D125" s="31" t="s">
        <v>65</v>
      </c>
      <c r="E125" s="26">
        <f t="shared" si="37"/>
        <v>110</v>
      </c>
      <c r="F125" s="26"/>
      <c r="G125" s="26"/>
      <c r="H125" s="26"/>
      <c r="I125" s="26"/>
      <c r="J125" s="26"/>
      <c r="K125" s="26"/>
      <c r="L125" s="26"/>
      <c r="M125" s="26">
        <v>110</v>
      </c>
      <c r="N125" s="26"/>
      <c r="O125" s="26"/>
      <c r="P125" s="26"/>
      <c r="Q125" s="26"/>
      <c r="R125" s="24"/>
      <c r="S125" s="26">
        <v>110</v>
      </c>
    </row>
    <row r="126" spans="1:19" ht="32.25" customHeight="1">
      <c r="A126" s="119"/>
      <c r="B126" s="159"/>
      <c r="C126" s="12" t="s">
        <v>115</v>
      </c>
      <c r="D126" s="31" t="s">
        <v>65</v>
      </c>
      <c r="E126" s="26">
        <f t="shared" si="37"/>
        <v>76</v>
      </c>
      <c r="F126" s="26"/>
      <c r="G126" s="26"/>
      <c r="H126" s="26"/>
      <c r="I126" s="26"/>
      <c r="J126" s="26"/>
      <c r="K126" s="26"/>
      <c r="L126" s="26"/>
      <c r="M126" s="26">
        <v>76</v>
      </c>
      <c r="N126" s="26"/>
      <c r="O126" s="26"/>
      <c r="P126" s="26"/>
      <c r="Q126" s="26"/>
      <c r="R126" s="24"/>
      <c r="S126" s="26">
        <v>76</v>
      </c>
    </row>
    <row r="127" spans="1:19" ht="26.25" customHeight="1">
      <c r="A127" s="119"/>
      <c r="B127" s="159"/>
      <c r="C127" s="12" t="s">
        <v>116</v>
      </c>
      <c r="D127" s="31" t="s">
        <v>65</v>
      </c>
      <c r="E127" s="26">
        <f t="shared" si="37"/>
        <v>351</v>
      </c>
      <c r="F127" s="26"/>
      <c r="G127" s="26"/>
      <c r="H127" s="26"/>
      <c r="I127" s="26"/>
      <c r="J127" s="26"/>
      <c r="K127" s="26"/>
      <c r="L127" s="26"/>
      <c r="M127" s="26">
        <v>351</v>
      </c>
      <c r="N127" s="26"/>
      <c r="O127" s="26"/>
      <c r="P127" s="26"/>
      <c r="Q127" s="26"/>
      <c r="R127" s="24"/>
      <c r="S127" s="26">
        <v>351</v>
      </c>
    </row>
    <row r="128" spans="1:19" ht="32.25" customHeight="1">
      <c r="A128" s="119"/>
      <c r="B128" s="159"/>
      <c r="C128" s="12" t="s">
        <v>117</v>
      </c>
      <c r="D128" s="31" t="s">
        <v>65</v>
      </c>
      <c r="E128" s="26">
        <f t="shared" si="37"/>
        <v>733</v>
      </c>
      <c r="F128" s="26"/>
      <c r="G128" s="26"/>
      <c r="H128" s="26"/>
      <c r="I128" s="26"/>
      <c r="J128" s="26"/>
      <c r="K128" s="26"/>
      <c r="L128" s="26"/>
      <c r="M128" s="26">
        <v>733</v>
      </c>
      <c r="N128" s="26"/>
      <c r="O128" s="26"/>
      <c r="P128" s="26"/>
      <c r="Q128" s="26"/>
      <c r="R128" s="24"/>
      <c r="S128" s="26">
        <v>733</v>
      </c>
    </row>
    <row r="129" spans="1:19" ht="32.25" customHeight="1">
      <c r="A129" s="119"/>
      <c r="B129" s="159"/>
      <c r="C129" s="12" t="s">
        <v>261</v>
      </c>
      <c r="D129" s="31" t="s">
        <v>65</v>
      </c>
      <c r="E129" s="26">
        <f t="shared" si="37"/>
        <v>1694</v>
      </c>
      <c r="F129" s="26"/>
      <c r="G129" s="26"/>
      <c r="H129" s="26"/>
      <c r="I129" s="26"/>
      <c r="J129" s="26"/>
      <c r="K129" s="26"/>
      <c r="L129" s="26"/>
      <c r="M129" s="26">
        <v>1694</v>
      </c>
      <c r="N129" s="26"/>
      <c r="O129" s="26"/>
      <c r="P129" s="26"/>
      <c r="Q129" s="26"/>
      <c r="R129" s="24"/>
      <c r="S129" s="26">
        <v>1694</v>
      </c>
    </row>
    <row r="130" spans="1:19" ht="32.25" customHeight="1">
      <c r="A130" s="119"/>
      <c r="B130" s="159"/>
      <c r="C130" s="12" t="s">
        <v>177</v>
      </c>
      <c r="D130" s="31" t="s">
        <v>65</v>
      </c>
      <c r="E130" s="26">
        <f t="shared" si="37"/>
        <v>463</v>
      </c>
      <c r="F130" s="26"/>
      <c r="G130" s="26"/>
      <c r="H130" s="26"/>
      <c r="I130" s="26"/>
      <c r="J130" s="26"/>
      <c r="K130" s="26"/>
      <c r="L130" s="26"/>
      <c r="M130" s="26">
        <v>463</v>
      </c>
      <c r="N130" s="26"/>
      <c r="O130" s="26"/>
      <c r="P130" s="26"/>
      <c r="Q130" s="26"/>
      <c r="R130" s="24"/>
      <c r="S130" s="26">
        <v>463</v>
      </c>
    </row>
    <row r="131" spans="1:19" ht="32.25" customHeight="1">
      <c r="A131" s="119"/>
      <c r="B131" s="159"/>
      <c r="C131" s="12" t="s">
        <v>178</v>
      </c>
      <c r="D131" s="31" t="s">
        <v>179</v>
      </c>
      <c r="E131" s="26">
        <f t="shared" si="37"/>
        <v>1250</v>
      </c>
      <c r="F131" s="26"/>
      <c r="G131" s="26"/>
      <c r="H131" s="26"/>
      <c r="I131" s="26"/>
      <c r="J131" s="26"/>
      <c r="K131" s="26"/>
      <c r="L131" s="26"/>
      <c r="M131" s="26">
        <v>1250</v>
      </c>
      <c r="N131" s="26"/>
      <c r="O131" s="26"/>
      <c r="P131" s="26"/>
      <c r="Q131" s="26"/>
      <c r="R131" s="24"/>
      <c r="S131" s="26">
        <v>1250</v>
      </c>
    </row>
    <row r="132" spans="1:19" ht="32.25" customHeight="1">
      <c r="A132" s="119"/>
      <c r="B132" s="159"/>
      <c r="C132" s="12" t="s">
        <v>130</v>
      </c>
      <c r="D132" s="31" t="s">
        <v>13</v>
      </c>
      <c r="E132" s="26">
        <f t="shared" si="37"/>
        <v>1510</v>
      </c>
      <c r="F132" s="26"/>
      <c r="G132" s="26"/>
      <c r="H132" s="26"/>
      <c r="I132" s="26"/>
      <c r="J132" s="26">
        <v>1000</v>
      </c>
      <c r="K132" s="26"/>
      <c r="L132" s="26"/>
      <c r="M132" s="26">
        <v>510</v>
      </c>
      <c r="N132" s="26"/>
      <c r="O132" s="26"/>
      <c r="P132" s="26"/>
      <c r="Q132" s="26"/>
      <c r="R132" s="24"/>
      <c r="S132" s="26"/>
    </row>
    <row r="133" spans="1:19" ht="32.25" customHeight="1">
      <c r="A133" s="119"/>
      <c r="B133" s="159"/>
      <c r="C133" s="12" t="s">
        <v>123</v>
      </c>
      <c r="D133" s="31" t="s">
        <v>13</v>
      </c>
      <c r="E133" s="26">
        <f t="shared" si="37"/>
        <v>56</v>
      </c>
      <c r="F133" s="26"/>
      <c r="G133" s="26"/>
      <c r="H133" s="26"/>
      <c r="I133" s="26"/>
      <c r="J133" s="26"/>
      <c r="K133" s="26"/>
      <c r="L133" s="26"/>
      <c r="M133" s="26">
        <v>56</v>
      </c>
      <c r="N133" s="26"/>
      <c r="O133" s="26"/>
      <c r="P133" s="26"/>
      <c r="Q133" s="26"/>
      <c r="R133" s="24"/>
      <c r="S133" s="26">
        <v>56</v>
      </c>
    </row>
    <row r="134" spans="1:19" ht="26.25" customHeight="1">
      <c r="A134" s="119"/>
      <c r="B134" s="159"/>
      <c r="C134" s="12" t="s">
        <v>226</v>
      </c>
      <c r="D134" s="31" t="s">
        <v>231</v>
      </c>
      <c r="E134" s="26">
        <f t="shared" si="37"/>
        <v>5445</v>
      </c>
      <c r="F134" s="26"/>
      <c r="G134" s="26"/>
      <c r="H134" s="26"/>
      <c r="I134" s="26"/>
      <c r="J134" s="26"/>
      <c r="K134" s="26"/>
      <c r="L134" s="26"/>
      <c r="M134" s="26">
        <v>5445</v>
      </c>
      <c r="N134" s="26"/>
      <c r="O134" s="26"/>
      <c r="P134" s="26"/>
      <c r="Q134" s="26"/>
      <c r="R134" s="24"/>
      <c r="S134" s="26"/>
    </row>
    <row r="135" spans="1:19" ht="25.5" customHeight="1">
      <c r="A135" s="119"/>
      <c r="B135" s="159"/>
      <c r="C135" s="12" t="s">
        <v>227</v>
      </c>
      <c r="D135" s="31" t="s">
        <v>228</v>
      </c>
      <c r="E135" s="26">
        <f t="shared" si="37"/>
        <v>145</v>
      </c>
      <c r="F135" s="26"/>
      <c r="G135" s="26"/>
      <c r="H135" s="26"/>
      <c r="I135" s="26"/>
      <c r="J135" s="26"/>
      <c r="K135" s="26"/>
      <c r="L135" s="26"/>
      <c r="M135" s="26">
        <v>145</v>
      </c>
      <c r="N135" s="26"/>
      <c r="O135" s="26"/>
      <c r="P135" s="26"/>
      <c r="Q135" s="26"/>
      <c r="R135" s="24"/>
      <c r="S135" s="26"/>
    </row>
    <row r="136" spans="1:19" ht="26.25" customHeight="1">
      <c r="A136" s="119"/>
      <c r="B136" s="159"/>
      <c r="C136" s="12" t="s">
        <v>229</v>
      </c>
      <c r="D136" s="31" t="s">
        <v>228</v>
      </c>
      <c r="E136" s="26">
        <f t="shared" si="37"/>
        <v>231</v>
      </c>
      <c r="F136" s="26"/>
      <c r="G136" s="26"/>
      <c r="H136" s="26"/>
      <c r="I136" s="26"/>
      <c r="J136" s="26"/>
      <c r="K136" s="26"/>
      <c r="L136" s="26"/>
      <c r="M136" s="26">
        <v>231</v>
      </c>
      <c r="N136" s="26"/>
      <c r="O136" s="26"/>
      <c r="P136" s="26"/>
      <c r="Q136" s="26"/>
      <c r="R136" s="24"/>
      <c r="S136" s="26"/>
    </row>
    <row r="137" spans="1:19" ht="32.25" customHeight="1">
      <c r="A137" s="119"/>
      <c r="B137" s="159"/>
      <c r="C137" s="12" t="s">
        <v>66</v>
      </c>
      <c r="D137" s="31"/>
      <c r="E137" s="26">
        <f t="shared" si="37"/>
        <v>4884</v>
      </c>
      <c r="F137" s="26"/>
      <c r="G137" s="26"/>
      <c r="H137" s="26"/>
      <c r="I137" s="26"/>
      <c r="J137" s="26"/>
      <c r="K137" s="26"/>
      <c r="L137" s="26"/>
      <c r="M137" s="26">
        <v>4884</v>
      </c>
      <c r="N137" s="26"/>
      <c r="O137" s="26"/>
      <c r="P137" s="26"/>
      <c r="Q137" s="26"/>
      <c r="R137" s="24"/>
      <c r="S137" s="26">
        <v>4884</v>
      </c>
    </row>
    <row r="138" spans="1:19" ht="20.25" customHeight="1">
      <c r="A138" s="120"/>
      <c r="B138" s="160"/>
      <c r="C138" s="73" t="s">
        <v>230</v>
      </c>
      <c r="D138" s="70"/>
      <c r="E138" s="63">
        <f>SUM(E125:E137)</f>
        <v>16948</v>
      </c>
      <c r="F138" s="63">
        <f aca="true" t="shared" si="39" ref="F138:S138">SUM(F125:F137)</f>
        <v>0</v>
      </c>
      <c r="G138" s="63">
        <f t="shared" si="39"/>
        <v>0</v>
      </c>
      <c r="H138" s="63">
        <f t="shared" si="39"/>
        <v>0</v>
      </c>
      <c r="I138" s="63">
        <f t="shared" si="39"/>
        <v>0</v>
      </c>
      <c r="J138" s="63">
        <f t="shared" si="39"/>
        <v>1000</v>
      </c>
      <c r="K138" s="63">
        <f t="shared" si="39"/>
        <v>0</v>
      </c>
      <c r="L138" s="63">
        <f t="shared" si="39"/>
        <v>0</v>
      </c>
      <c r="M138" s="63">
        <f t="shared" si="39"/>
        <v>15948</v>
      </c>
      <c r="N138" s="63">
        <f t="shared" si="39"/>
        <v>0</v>
      </c>
      <c r="O138" s="63">
        <f t="shared" si="39"/>
        <v>0</v>
      </c>
      <c r="P138" s="63">
        <f t="shared" si="39"/>
        <v>0</v>
      </c>
      <c r="Q138" s="63">
        <f t="shared" si="39"/>
        <v>0</v>
      </c>
      <c r="R138" s="63">
        <f t="shared" si="39"/>
        <v>0</v>
      </c>
      <c r="S138" s="63">
        <f t="shared" si="39"/>
        <v>9617</v>
      </c>
    </row>
    <row r="139" spans="1:19" ht="31.5" customHeight="1">
      <c r="A139" s="118">
        <v>4</v>
      </c>
      <c r="B139" s="155" t="s">
        <v>30</v>
      </c>
      <c r="C139" s="12" t="s">
        <v>104</v>
      </c>
      <c r="D139" s="31" t="s">
        <v>65</v>
      </c>
      <c r="E139" s="26">
        <f t="shared" si="37"/>
        <v>83</v>
      </c>
      <c r="F139" s="26"/>
      <c r="G139" s="26"/>
      <c r="H139" s="26"/>
      <c r="I139" s="26"/>
      <c r="J139" s="26"/>
      <c r="K139" s="26"/>
      <c r="L139" s="26"/>
      <c r="M139" s="26">
        <v>83</v>
      </c>
      <c r="N139" s="26"/>
      <c r="O139" s="26"/>
      <c r="P139" s="26"/>
      <c r="Q139" s="26"/>
      <c r="R139" s="24"/>
      <c r="S139" s="26">
        <v>83</v>
      </c>
    </row>
    <row r="140" spans="1:19" ht="22.5" customHeight="1">
      <c r="A140" s="119"/>
      <c r="B140" s="156"/>
      <c r="C140" s="12" t="s">
        <v>131</v>
      </c>
      <c r="D140" s="31" t="s">
        <v>65</v>
      </c>
      <c r="E140" s="26">
        <f t="shared" si="37"/>
        <v>951</v>
      </c>
      <c r="F140" s="26"/>
      <c r="G140" s="26"/>
      <c r="H140" s="26"/>
      <c r="I140" s="26"/>
      <c r="J140" s="26"/>
      <c r="K140" s="26"/>
      <c r="L140" s="26"/>
      <c r="M140" s="26">
        <v>951</v>
      </c>
      <c r="N140" s="26"/>
      <c r="O140" s="26"/>
      <c r="P140" s="26"/>
      <c r="Q140" s="26"/>
      <c r="R140" s="24"/>
      <c r="S140" s="26">
        <v>951</v>
      </c>
    </row>
    <row r="141" spans="1:19" ht="36.75" customHeight="1">
      <c r="A141" s="119"/>
      <c r="B141" s="156"/>
      <c r="C141" s="12" t="s">
        <v>232</v>
      </c>
      <c r="D141" s="31" t="s">
        <v>233</v>
      </c>
      <c r="E141" s="26">
        <f t="shared" si="37"/>
        <v>398</v>
      </c>
      <c r="F141" s="26"/>
      <c r="G141" s="26"/>
      <c r="H141" s="26"/>
      <c r="I141" s="26"/>
      <c r="J141" s="26"/>
      <c r="K141" s="26"/>
      <c r="L141" s="26"/>
      <c r="M141" s="26">
        <v>398</v>
      </c>
      <c r="N141" s="26"/>
      <c r="O141" s="26"/>
      <c r="P141" s="26"/>
      <c r="Q141" s="26"/>
      <c r="R141" s="24"/>
      <c r="S141" s="26">
        <v>398</v>
      </c>
    </row>
    <row r="142" spans="1:19" ht="21.75" customHeight="1">
      <c r="A142" s="119"/>
      <c r="B142" s="156"/>
      <c r="C142" s="12" t="s">
        <v>152</v>
      </c>
      <c r="D142" s="31" t="s">
        <v>176</v>
      </c>
      <c r="E142" s="26">
        <f t="shared" si="37"/>
        <v>4650</v>
      </c>
      <c r="F142" s="26"/>
      <c r="G142" s="26"/>
      <c r="H142" s="26"/>
      <c r="I142" s="26"/>
      <c r="J142" s="26"/>
      <c r="K142" s="26">
        <v>1500</v>
      </c>
      <c r="L142" s="26"/>
      <c r="M142" s="26">
        <v>3150</v>
      </c>
      <c r="N142" s="26"/>
      <c r="O142" s="26"/>
      <c r="P142" s="26"/>
      <c r="Q142" s="26"/>
      <c r="R142" s="24"/>
      <c r="S142" s="26">
        <v>4650</v>
      </c>
    </row>
    <row r="143" spans="1:19" ht="31.5" customHeight="1">
      <c r="A143" s="119"/>
      <c r="B143" s="156"/>
      <c r="C143" s="12" t="s">
        <v>180</v>
      </c>
      <c r="D143" s="31" t="s">
        <v>65</v>
      </c>
      <c r="E143" s="26">
        <f t="shared" si="37"/>
        <v>805</v>
      </c>
      <c r="F143" s="26"/>
      <c r="G143" s="26"/>
      <c r="H143" s="26"/>
      <c r="I143" s="26"/>
      <c r="J143" s="26"/>
      <c r="K143" s="26"/>
      <c r="L143" s="26"/>
      <c r="M143" s="26">
        <v>805</v>
      </c>
      <c r="N143" s="26"/>
      <c r="O143" s="26"/>
      <c r="P143" s="26"/>
      <c r="Q143" s="26"/>
      <c r="R143" s="24"/>
      <c r="S143" s="26">
        <v>805</v>
      </c>
    </row>
    <row r="144" spans="1:20" s="74" customFormat="1" ht="20.25" customHeight="1">
      <c r="A144" s="119"/>
      <c r="B144" s="157"/>
      <c r="C144" s="73" t="s">
        <v>230</v>
      </c>
      <c r="D144" s="70"/>
      <c r="E144" s="63">
        <f>SUM(E139:E143)</f>
        <v>6887</v>
      </c>
      <c r="F144" s="63">
        <f aca="true" t="shared" si="40" ref="F144:S144">SUM(F139:F143)</f>
        <v>0</v>
      </c>
      <c r="G144" s="63">
        <f t="shared" si="40"/>
        <v>0</v>
      </c>
      <c r="H144" s="63">
        <f t="shared" si="40"/>
        <v>0</v>
      </c>
      <c r="I144" s="63">
        <f t="shared" si="40"/>
        <v>0</v>
      </c>
      <c r="J144" s="63">
        <f t="shared" si="40"/>
        <v>0</v>
      </c>
      <c r="K144" s="63">
        <f t="shared" si="40"/>
        <v>1500</v>
      </c>
      <c r="L144" s="63">
        <f t="shared" si="40"/>
        <v>0</v>
      </c>
      <c r="M144" s="63">
        <f t="shared" si="40"/>
        <v>5387</v>
      </c>
      <c r="N144" s="63">
        <f t="shared" si="40"/>
        <v>0</v>
      </c>
      <c r="O144" s="63">
        <f t="shared" si="40"/>
        <v>0</v>
      </c>
      <c r="P144" s="63">
        <f t="shared" si="40"/>
        <v>0</v>
      </c>
      <c r="Q144" s="63">
        <f t="shared" si="40"/>
        <v>0</v>
      </c>
      <c r="R144" s="63">
        <f t="shared" si="40"/>
        <v>0</v>
      </c>
      <c r="S144" s="63">
        <f t="shared" si="40"/>
        <v>6887</v>
      </c>
      <c r="T144" s="68"/>
    </row>
    <row r="145" spans="1:19" ht="34.5" customHeight="1">
      <c r="A145" s="119">
        <v>5</v>
      </c>
      <c r="B145" s="115" t="s">
        <v>62</v>
      </c>
      <c r="C145" s="12" t="s">
        <v>106</v>
      </c>
      <c r="D145" s="31" t="s">
        <v>65</v>
      </c>
      <c r="E145" s="26">
        <f t="shared" si="37"/>
        <v>11535</v>
      </c>
      <c r="F145" s="26"/>
      <c r="G145" s="26"/>
      <c r="H145" s="26"/>
      <c r="I145" s="26"/>
      <c r="J145" s="26"/>
      <c r="K145" s="26"/>
      <c r="L145" s="26">
        <v>11535</v>
      </c>
      <c r="M145" s="26"/>
      <c r="N145" s="26"/>
      <c r="O145" s="26"/>
      <c r="P145" s="26"/>
      <c r="Q145" s="26"/>
      <c r="R145" s="33"/>
      <c r="S145" s="26">
        <v>11535</v>
      </c>
    </row>
    <row r="146" spans="1:19" ht="27.75" customHeight="1">
      <c r="A146" s="119"/>
      <c r="B146" s="116"/>
      <c r="C146" s="12" t="s">
        <v>107</v>
      </c>
      <c r="D146" s="31" t="s">
        <v>65</v>
      </c>
      <c r="E146" s="26">
        <f t="shared" si="37"/>
        <v>350</v>
      </c>
      <c r="F146" s="26"/>
      <c r="G146" s="26"/>
      <c r="H146" s="26"/>
      <c r="I146" s="26"/>
      <c r="J146" s="26"/>
      <c r="K146" s="26"/>
      <c r="L146" s="26">
        <v>350</v>
      </c>
      <c r="M146" s="26"/>
      <c r="N146" s="26"/>
      <c r="O146" s="26"/>
      <c r="P146" s="26"/>
      <c r="Q146" s="26"/>
      <c r="R146" s="33"/>
      <c r="S146" s="26"/>
    </row>
    <row r="147" spans="1:19" ht="34.5" customHeight="1">
      <c r="A147" s="119"/>
      <c r="B147" s="116"/>
      <c r="C147" s="12" t="s">
        <v>66</v>
      </c>
      <c r="D147" s="31" t="s">
        <v>118</v>
      </c>
      <c r="E147" s="26">
        <f t="shared" si="37"/>
        <v>6568</v>
      </c>
      <c r="F147" s="26"/>
      <c r="G147" s="26"/>
      <c r="H147" s="26"/>
      <c r="I147" s="26"/>
      <c r="J147" s="26"/>
      <c r="K147" s="26"/>
      <c r="L147" s="26"/>
      <c r="M147" s="26">
        <v>6568</v>
      </c>
      <c r="N147" s="26"/>
      <c r="O147" s="26"/>
      <c r="P147" s="26"/>
      <c r="Q147" s="26"/>
      <c r="R147" s="33"/>
      <c r="S147" s="26">
        <v>6568</v>
      </c>
    </row>
    <row r="148" spans="1:20" s="74" customFormat="1" ht="17.25" customHeight="1">
      <c r="A148" s="120"/>
      <c r="B148" s="117"/>
      <c r="C148" s="73" t="s">
        <v>230</v>
      </c>
      <c r="D148" s="70"/>
      <c r="E148" s="63">
        <f>SUM(E145:E147)</f>
        <v>18453</v>
      </c>
      <c r="F148" s="63">
        <f aca="true" t="shared" si="41" ref="F148:S148">SUM(F145:F147)</f>
        <v>0</v>
      </c>
      <c r="G148" s="63">
        <f t="shared" si="41"/>
        <v>0</v>
      </c>
      <c r="H148" s="63">
        <f t="shared" si="41"/>
        <v>0</v>
      </c>
      <c r="I148" s="63">
        <f t="shared" si="41"/>
        <v>0</v>
      </c>
      <c r="J148" s="63">
        <f t="shared" si="41"/>
        <v>0</v>
      </c>
      <c r="K148" s="63">
        <f t="shared" si="41"/>
        <v>0</v>
      </c>
      <c r="L148" s="63">
        <f t="shared" si="41"/>
        <v>11885</v>
      </c>
      <c r="M148" s="63">
        <f t="shared" si="41"/>
        <v>6568</v>
      </c>
      <c r="N148" s="63">
        <f t="shared" si="41"/>
        <v>0</v>
      </c>
      <c r="O148" s="63">
        <f t="shared" si="41"/>
        <v>0</v>
      </c>
      <c r="P148" s="63">
        <f t="shared" si="41"/>
        <v>0</v>
      </c>
      <c r="Q148" s="63">
        <f t="shared" si="41"/>
        <v>0</v>
      </c>
      <c r="R148" s="63">
        <f t="shared" si="41"/>
        <v>0</v>
      </c>
      <c r="S148" s="63">
        <f t="shared" si="41"/>
        <v>18103</v>
      </c>
      <c r="T148" s="68"/>
    </row>
    <row r="149" spans="1:19" ht="30" customHeight="1">
      <c r="A149" s="118">
        <v>6</v>
      </c>
      <c r="B149" s="115" t="s">
        <v>28</v>
      </c>
      <c r="C149" s="12" t="s">
        <v>108</v>
      </c>
      <c r="D149" s="31" t="s">
        <v>114</v>
      </c>
      <c r="E149" s="26">
        <f t="shared" si="37"/>
        <v>3702</v>
      </c>
      <c r="F149" s="26"/>
      <c r="G149" s="26"/>
      <c r="H149" s="26"/>
      <c r="I149" s="26"/>
      <c r="J149" s="26"/>
      <c r="K149" s="26"/>
      <c r="L149" s="26"/>
      <c r="M149" s="26">
        <v>3702</v>
      </c>
      <c r="N149" s="26"/>
      <c r="O149" s="26"/>
      <c r="P149" s="26"/>
      <c r="Q149" s="26"/>
      <c r="R149" s="33"/>
      <c r="S149" s="26">
        <v>3702</v>
      </c>
    </row>
    <row r="150" spans="1:19" ht="20.25" customHeight="1">
      <c r="A150" s="119"/>
      <c r="B150" s="116"/>
      <c r="C150" s="12" t="s">
        <v>137</v>
      </c>
      <c r="D150" s="31" t="s">
        <v>138</v>
      </c>
      <c r="E150" s="26">
        <f t="shared" si="37"/>
        <v>2241</v>
      </c>
      <c r="F150" s="26"/>
      <c r="G150" s="26"/>
      <c r="H150" s="26"/>
      <c r="I150" s="26"/>
      <c r="J150" s="26"/>
      <c r="K150" s="26"/>
      <c r="L150" s="26"/>
      <c r="M150" s="26">
        <v>2241</v>
      </c>
      <c r="N150" s="26"/>
      <c r="O150" s="26"/>
      <c r="P150" s="26"/>
      <c r="Q150" s="26"/>
      <c r="R150" s="33"/>
      <c r="S150" s="26">
        <v>2241</v>
      </c>
    </row>
    <row r="151" spans="1:20" s="74" customFormat="1" ht="21.75" customHeight="1">
      <c r="A151" s="120"/>
      <c r="B151" s="117"/>
      <c r="C151" s="73" t="s">
        <v>230</v>
      </c>
      <c r="D151" s="70"/>
      <c r="E151" s="63">
        <f>E149+E150</f>
        <v>5943</v>
      </c>
      <c r="F151" s="63">
        <f aca="true" t="shared" si="42" ref="F151:S151">F149+F150</f>
        <v>0</v>
      </c>
      <c r="G151" s="63">
        <f t="shared" si="42"/>
        <v>0</v>
      </c>
      <c r="H151" s="63">
        <f t="shared" si="42"/>
        <v>0</v>
      </c>
      <c r="I151" s="63">
        <f t="shared" si="42"/>
        <v>0</v>
      </c>
      <c r="J151" s="63">
        <f t="shared" si="42"/>
        <v>0</v>
      </c>
      <c r="K151" s="63">
        <f t="shared" si="42"/>
        <v>0</v>
      </c>
      <c r="L151" s="63">
        <f t="shared" si="42"/>
        <v>0</v>
      </c>
      <c r="M151" s="63">
        <f t="shared" si="42"/>
        <v>5943</v>
      </c>
      <c r="N151" s="63">
        <f t="shared" si="42"/>
        <v>0</v>
      </c>
      <c r="O151" s="63">
        <f t="shared" si="42"/>
        <v>0</v>
      </c>
      <c r="P151" s="63">
        <f t="shared" si="42"/>
        <v>0</v>
      </c>
      <c r="Q151" s="63">
        <f t="shared" si="42"/>
        <v>0</v>
      </c>
      <c r="R151" s="63">
        <f t="shared" si="42"/>
        <v>0</v>
      </c>
      <c r="S151" s="63">
        <f t="shared" si="42"/>
        <v>5943</v>
      </c>
      <c r="T151" s="68"/>
    </row>
    <row r="152" spans="1:19" ht="36.75" customHeight="1">
      <c r="A152" s="118"/>
      <c r="B152" s="115" t="s">
        <v>139</v>
      </c>
      <c r="C152" s="12" t="s">
        <v>140</v>
      </c>
      <c r="D152" s="31"/>
      <c r="E152" s="26">
        <f t="shared" si="37"/>
        <v>325</v>
      </c>
      <c r="F152" s="26"/>
      <c r="G152" s="26"/>
      <c r="H152" s="26"/>
      <c r="I152" s="26"/>
      <c r="J152" s="26"/>
      <c r="K152" s="26"/>
      <c r="L152" s="26"/>
      <c r="M152" s="26">
        <v>325</v>
      </c>
      <c r="N152" s="26"/>
      <c r="O152" s="26"/>
      <c r="P152" s="26"/>
      <c r="Q152" s="26"/>
      <c r="R152" s="33"/>
      <c r="S152" s="26"/>
    </row>
    <row r="153" spans="1:20" s="74" customFormat="1" ht="18" customHeight="1">
      <c r="A153" s="120"/>
      <c r="B153" s="117"/>
      <c r="C153" s="73" t="s">
        <v>230</v>
      </c>
      <c r="D153" s="70"/>
      <c r="E153" s="63">
        <f>E152</f>
        <v>325</v>
      </c>
      <c r="F153" s="63">
        <f aca="true" t="shared" si="43" ref="F153:S153">F152</f>
        <v>0</v>
      </c>
      <c r="G153" s="63">
        <f t="shared" si="43"/>
        <v>0</v>
      </c>
      <c r="H153" s="63">
        <f t="shared" si="43"/>
        <v>0</v>
      </c>
      <c r="I153" s="63">
        <f t="shared" si="43"/>
        <v>0</v>
      </c>
      <c r="J153" s="63">
        <f t="shared" si="43"/>
        <v>0</v>
      </c>
      <c r="K153" s="63">
        <f t="shared" si="43"/>
        <v>0</v>
      </c>
      <c r="L153" s="63">
        <f t="shared" si="43"/>
        <v>0</v>
      </c>
      <c r="M153" s="63">
        <f t="shared" si="43"/>
        <v>325</v>
      </c>
      <c r="N153" s="63">
        <f t="shared" si="43"/>
        <v>0</v>
      </c>
      <c r="O153" s="63">
        <f t="shared" si="43"/>
        <v>0</v>
      </c>
      <c r="P153" s="63">
        <f t="shared" si="43"/>
        <v>0</v>
      </c>
      <c r="Q153" s="63">
        <f t="shared" si="43"/>
        <v>0</v>
      </c>
      <c r="R153" s="63">
        <f t="shared" si="43"/>
        <v>0</v>
      </c>
      <c r="S153" s="63">
        <f t="shared" si="43"/>
        <v>0</v>
      </c>
      <c r="T153" s="68"/>
    </row>
    <row r="154" spans="1:19" ht="36" customHeight="1">
      <c r="A154" s="118"/>
      <c r="B154" s="115" t="s">
        <v>144</v>
      </c>
      <c r="C154" s="12" t="s">
        <v>262</v>
      </c>
      <c r="D154" s="31" t="s">
        <v>65</v>
      </c>
      <c r="E154" s="26">
        <f t="shared" si="37"/>
        <v>1700</v>
      </c>
      <c r="F154" s="26"/>
      <c r="G154" s="26"/>
      <c r="H154" s="26"/>
      <c r="I154" s="26"/>
      <c r="J154" s="26"/>
      <c r="K154" s="26"/>
      <c r="L154" s="26"/>
      <c r="M154" s="26">
        <v>1700</v>
      </c>
      <c r="N154" s="26"/>
      <c r="O154" s="26"/>
      <c r="P154" s="26"/>
      <c r="Q154" s="26"/>
      <c r="R154" s="33"/>
      <c r="S154" s="26"/>
    </row>
    <row r="155" spans="1:19" ht="36.75" customHeight="1">
      <c r="A155" s="119"/>
      <c r="B155" s="116"/>
      <c r="C155" s="12" t="s">
        <v>141</v>
      </c>
      <c r="D155" s="31" t="s">
        <v>65</v>
      </c>
      <c r="E155" s="26">
        <f t="shared" si="37"/>
        <v>1240</v>
      </c>
      <c r="F155" s="26"/>
      <c r="G155" s="26"/>
      <c r="H155" s="26"/>
      <c r="I155" s="26"/>
      <c r="J155" s="26"/>
      <c r="K155" s="26"/>
      <c r="L155" s="26"/>
      <c r="M155" s="26">
        <v>1240</v>
      </c>
      <c r="N155" s="26"/>
      <c r="O155" s="26"/>
      <c r="P155" s="26"/>
      <c r="Q155" s="26"/>
      <c r="R155" s="33"/>
      <c r="S155" s="26">
        <v>1240</v>
      </c>
    </row>
    <row r="156" spans="1:20" s="74" customFormat="1" ht="20.25" customHeight="1">
      <c r="A156" s="120"/>
      <c r="B156" s="117"/>
      <c r="C156" s="73" t="s">
        <v>230</v>
      </c>
      <c r="D156" s="70"/>
      <c r="E156" s="63">
        <f>E154+E155</f>
        <v>2940</v>
      </c>
      <c r="F156" s="63">
        <f aca="true" t="shared" si="44" ref="F156:S156">F154+F155</f>
        <v>0</v>
      </c>
      <c r="G156" s="63">
        <f t="shared" si="44"/>
        <v>0</v>
      </c>
      <c r="H156" s="63">
        <f t="shared" si="44"/>
        <v>0</v>
      </c>
      <c r="I156" s="63">
        <f t="shared" si="44"/>
        <v>0</v>
      </c>
      <c r="J156" s="63">
        <f t="shared" si="44"/>
        <v>0</v>
      </c>
      <c r="K156" s="63">
        <f t="shared" si="44"/>
        <v>0</v>
      </c>
      <c r="L156" s="63">
        <f t="shared" si="44"/>
        <v>0</v>
      </c>
      <c r="M156" s="63">
        <f t="shared" si="44"/>
        <v>2940</v>
      </c>
      <c r="N156" s="63">
        <f t="shared" si="44"/>
        <v>0</v>
      </c>
      <c r="O156" s="63">
        <f t="shared" si="44"/>
        <v>0</v>
      </c>
      <c r="P156" s="63">
        <f t="shared" si="44"/>
        <v>0</v>
      </c>
      <c r="Q156" s="63">
        <f t="shared" si="44"/>
        <v>0</v>
      </c>
      <c r="R156" s="63">
        <f t="shared" si="44"/>
        <v>0</v>
      </c>
      <c r="S156" s="63">
        <f t="shared" si="44"/>
        <v>1240</v>
      </c>
      <c r="T156" s="68"/>
    </row>
    <row r="157" spans="1:19" ht="21.75" customHeight="1">
      <c r="A157" s="118"/>
      <c r="B157" s="115" t="s">
        <v>145</v>
      </c>
      <c r="C157" s="12" t="s">
        <v>142</v>
      </c>
      <c r="D157" s="31" t="s">
        <v>65</v>
      </c>
      <c r="E157" s="26">
        <f t="shared" si="37"/>
        <v>10000</v>
      </c>
      <c r="F157" s="26"/>
      <c r="G157" s="26"/>
      <c r="H157" s="26"/>
      <c r="I157" s="26"/>
      <c r="J157" s="26"/>
      <c r="K157" s="26"/>
      <c r="L157" s="26"/>
      <c r="M157" s="26">
        <v>10000</v>
      </c>
      <c r="N157" s="26"/>
      <c r="O157" s="26"/>
      <c r="P157" s="26"/>
      <c r="Q157" s="26"/>
      <c r="R157" s="33"/>
      <c r="S157" s="26">
        <v>10000</v>
      </c>
    </row>
    <row r="158" spans="1:19" ht="33.75" customHeight="1">
      <c r="A158" s="119"/>
      <c r="B158" s="116"/>
      <c r="C158" s="12" t="s">
        <v>143</v>
      </c>
      <c r="D158" s="31" t="s">
        <v>65</v>
      </c>
      <c r="E158" s="26">
        <f t="shared" si="37"/>
        <v>3500</v>
      </c>
      <c r="F158" s="26"/>
      <c r="G158" s="26"/>
      <c r="H158" s="26"/>
      <c r="I158" s="26"/>
      <c r="J158" s="26"/>
      <c r="K158" s="26"/>
      <c r="L158" s="26"/>
      <c r="M158" s="26">
        <v>3500</v>
      </c>
      <c r="N158" s="26"/>
      <c r="O158" s="26"/>
      <c r="P158" s="26"/>
      <c r="Q158" s="26"/>
      <c r="R158" s="33"/>
      <c r="S158" s="26">
        <v>3500</v>
      </c>
    </row>
    <row r="159" spans="1:20" s="74" customFormat="1" ht="21" customHeight="1">
      <c r="A159" s="120"/>
      <c r="B159" s="117"/>
      <c r="C159" s="73" t="s">
        <v>230</v>
      </c>
      <c r="D159" s="70"/>
      <c r="E159" s="63">
        <f>E157+E158</f>
        <v>13500</v>
      </c>
      <c r="F159" s="63">
        <f aca="true" t="shared" si="45" ref="F159:S159">F157+F158</f>
        <v>0</v>
      </c>
      <c r="G159" s="63">
        <f t="shared" si="45"/>
        <v>0</v>
      </c>
      <c r="H159" s="63">
        <f t="shared" si="45"/>
        <v>0</v>
      </c>
      <c r="I159" s="63">
        <f t="shared" si="45"/>
        <v>0</v>
      </c>
      <c r="J159" s="63">
        <f t="shared" si="45"/>
        <v>0</v>
      </c>
      <c r="K159" s="63">
        <f t="shared" si="45"/>
        <v>0</v>
      </c>
      <c r="L159" s="63">
        <f t="shared" si="45"/>
        <v>0</v>
      </c>
      <c r="M159" s="63">
        <f t="shared" si="45"/>
        <v>13500</v>
      </c>
      <c r="N159" s="63">
        <f t="shared" si="45"/>
        <v>0</v>
      </c>
      <c r="O159" s="63">
        <f t="shared" si="45"/>
        <v>0</v>
      </c>
      <c r="P159" s="63">
        <f t="shared" si="45"/>
        <v>0</v>
      </c>
      <c r="Q159" s="63">
        <f t="shared" si="45"/>
        <v>0</v>
      </c>
      <c r="R159" s="63">
        <f t="shared" si="45"/>
        <v>0</v>
      </c>
      <c r="S159" s="63">
        <f t="shared" si="45"/>
        <v>13500</v>
      </c>
      <c r="T159" s="68"/>
    </row>
    <row r="160" spans="1:19" ht="33" customHeight="1">
      <c r="A160" s="118"/>
      <c r="B160" s="115" t="s">
        <v>222</v>
      </c>
      <c r="C160" s="12" t="s">
        <v>223</v>
      </c>
      <c r="D160" s="31" t="s">
        <v>13</v>
      </c>
      <c r="E160" s="26">
        <f t="shared" si="37"/>
        <v>2300</v>
      </c>
      <c r="F160" s="26"/>
      <c r="G160" s="26">
        <v>1450</v>
      </c>
      <c r="H160" s="26"/>
      <c r="I160" s="26"/>
      <c r="J160" s="26"/>
      <c r="K160" s="26"/>
      <c r="L160" s="26"/>
      <c r="M160" s="26">
        <v>850</v>
      </c>
      <c r="N160" s="26"/>
      <c r="O160" s="26"/>
      <c r="P160" s="26"/>
      <c r="Q160" s="26"/>
      <c r="R160" s="33"/>
      <c r="S160" s="26"/>
    </row>
    <row r="161" spans="1:19" ht="22.5" customHeight="1">
      <c r="A161" s="119"/>
      <c r="B161" s="116"/>
      <c r="C161" s="12" t="s">
        <v>224</v>
      </c>
      <c r="D161" s="31"/>
      <c r="E161" s="26">
        <f t="shared" si="37"/>
        <v>550</v>
      </c>
      <c r="F161" s="26"/>
      <c r="G161" s="26">
        <v>550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3"/>
      <c r="S161" s="26">
        <v>550</v>
      </c>
    </row>
    <row r="162" spans="1:19" ht="18.75" customHeight="1">
      <c r="A162" s="119"/>
      <c r="B162" s="116"/>
      <c r="C162" s="12" t="s">
        <v>164</v>
      </c>
      <c r="D162" s="31"/>
      <c r="E162" s="26">
        <f t="shared" si="37"/>
        <v>100</v>
      </c>
      <c r="F162" s="26"/>
      <c r="G162" s="26"/>
      <c r="H162" s="26"/>
      <c r="I162" s="26"/>
      <c r="J162" s="26"/>
      <c r="K162" s="26"/>
      <c r="L162" s="26"/>
      <c r="M162" s="26">
        <v>100</v>
      </c>
      <c r="N162" s="26"/>
      <c r="O162" s="26"/>
      <c r="P162" s="26"/>
      <c r="Q162" s="26"/>
      <c r="R162" s="33"/>
      <c r="S162" s="26">
        <v>100</v>
      </c>
    </row>
    <row r="163" spans="1:20" s="74" customFormat="1" ht="18" customHeight="1">
      <c r="A163" s="120"/>
      <c r="B163" s="117"/>
      <c r="C163" s="73" t="s">
        <v>230</v>
      </c>
      <c r="D163" s="70"/>
      <c r="E163" s="63">
        <f>E160+E161+E162</f>
        <v>2950</v>
      </c>
      <c r="F163" s="63">
        <f aca="true" t="shared" si="46" ref="F163:S163">F160+F161+F162</f>
        <v>0</v>
      </c>
      <c r="G163" s="63">
        <f t="shared" si="46"/>
        <v>2000</v>
      </c>
      <c r="H163" s="63">
        <f t="shared" si="46"/>
        <v>0</v>
      </c>
      <c r="I163" s="63">
        <f t="shared" si="46"/>
        <v>0</v>
      </c>
      <c r="J163" s="63">
        <f t="shared" si="46"/>
        <v>0</v>
      </c>
      <c r="K163" s="63">
        <f t="shared" si="46"/>
        <v>0</v>
      </c>
      <c r="L163" s="63">
        <f t="shared" si="46"/>
        <v>0</v>
      </c>
      <c r="M163" s="63">
        <f t="shared" si="46"/>
        <v>950</v>
      </c>
      <c r="N163" s="63">
        <f t="shared" si="46"/>
        <v>0</v>
      </c>
      <c r="O163" s="63">
        <f t="shared" si="46"/>
        <v>0</v>
      </c>
      <c r="P163" s="63">
        <f t="shared" si="46"/>
        <v>0</v>
      </c>
      <c r="Q163" s="63">
        <f t="shared" si="46"/>
        <v>0</v>
      </c>
      <c r="R163" s="63">
        <f t="shared" si="46"/>
        <v>0</v>
      </c>
      <c r="S163" s="63">
        <f t="shared" si="46"/>
        <v>650</v>
      </c>
      <c r="T163" s="68"/>
    </row>
    <row r="164" spans="1:19" ht="31.5" customHeight="1">
      <c r="A164" s="118"/>
      <c r="B164" s="115" t="s">
        <v>220</v>
      </c>
      <c r="C164" s="12" t="s">
        <v>219</v>
      </c>
      <c r="D164" s="31" t="s">
        <v>65</v>
      </c>
      <c r="E164" s="26">
        <f t="shared" si="37"/>
        <v>200</v>
      </c>
      <c r="F164" s="26"/>
      <c r="G164" s="26"/>
      <c r="H164" s="26"/>
      <c r="I164" s="26"/>
      <c r="J164" s="26"/>
      <c r="K164" s="26"/>
      <c r="L164" s="26"/>
      <c r="M164" s="26">
        <v>200</v>
      </c>
      <c r="N164" s="26"/>
      <c r="O164" s="26"/>
      <c r="P164" s="26"/>
      <c r="Q164" s="26"/>
      <c r="R164" s="33"/>
      <c r="S164" s="26">
        <v>200</v>
      </c>
    </row>
    <row r="165" spans="1:19" ht="23.25" customHeight="1">
      <c r="A165" s="119"/>
      <c r="B165" s="116"/>
      <c r="C165" s="12" t="s">
        <v>221</v>
      </c>
      <c r="D165" s="31" t="s">
        <v>65</v>
      </c>
      <c r="E165" s="26">
        <f t="shared" si="37"/>
        <v>2562</v>
      </c>
      <c r="F165" s="26"/>
      <c r="G165" s="26"/>
      <c r="H165" s="26"/>
      <c r="I165" s="26"/>
      <c r="J165" s="26"/>
      <c r="K165" s="26"/>
      <c r="L165" s="26"/>
      <c r="M165" s="26">
        <v>2562</v>
      </c>
      <c r="N165" s="26"/>
      <c r="O165" s="26"/>
      <c r="P165" s="26"/>
      <c r="Q165" s="26"/>
      <c r="R165" s="33"/>
      <c r="S165" s="26">
        <v>2562</v>
      </c>
    </row>
    <row r="166" spans="1:19" ht="18.75" customHeight="1">
      <c r="A166" s="119"/>
      <c r="B166" s="116"/>
      <c r="C166" s="12" t="s">
        <v>182</v>
      </c>
      <c r="D166" s="31" t="s">
        <v>13</v>
      </c>
      <c r="E166" s="26">
        <f t="shared" si="37"/>
        <v>240</v>
      </c>
      <c r="F166" s="26"/>
      <c r="G166" s="26"/>
      <c r="H166" s="26"/>
      <c r="I166" s="26"/>
      <c r="J166" s="26"/>
      <c r="K166" s="26"/>
      <c r="L166" s="26"/>
      <c r="M166" s="26">
        <v>240</v>
      </c>
      <c r="N166" s="26"/>
      <c r="O166" s="26"/>
      <c r="P166" s="26"/>
      <c r="Q166" s="26"/>
      <c r="R166" s="33"/>
      <c r="S166" s="26"/>
    </row>
    <row r="167" spans="1:20" s="74" customFormat="1" ht="24.75" customHeight="1">
      <c r="A167" s="120"/>
      <c r="B167" s="117"/>
      <c r="C167" s="73" t="s">
        <v>230</v>
      </c>
      <c r="D167" s="70"/>
      <c r="E167" s="63">
        <f>E164+E165+E166</f>
        <v>3002</v>
      </c>
      <c r="F167" s="63">
        <f aca="true" t="shared" si="47" ref="F167:S167">F164+F165+F166</f>
        <v>0</v>
      </c>
      <c r="G167" s="63">
        <f t="shared" si="47"/>
        <v>0</v>
      </c>
      <c r="H167" s="63">
        <f t="shared" si="47"/>
        <v>0</v>
      </c>
      <c r="I167" s="63">
        <f t="shared" si="47"/>
        <v>0</v>
      </c>
      <c r="J167" s="63">
        <f t="shared" si="47"/>
        <v>0</v>
      </c>
      <c r="K167" s="63">
        <f t="shared" si="47"/>
        <v>0</v>
      </c>
      <c r="L167" s="63">
        <f t="shared" si="47"/>
        <v>0</v>
      </c>
      <c r="M167" s="63">
        <f t="shared" si="47"/>
        <v>3002</v>
      </c>
      <c r="N167" s="63">
        <f t="shared" si="47"/>
        <v>0</v>
      </c>
      <c r="O167" s="63">
        <f t="shared" si="47"/>
        <v>0</v>
      </c>
      <c r="P167" s="63">
        <f t="shared" si="47"/>
        <v>0</v>
      </c>
      <c r="Q167" s="63">
        <f t="shared" si="47"/>
        <v>0</v>
      </c>
      <c r="R167" s="63">
        <f t="shared" si="47"/>
        <v>0</v>
      </c>
      <c r="S167" s="63">
        <f t="shared" si="47"/>
        <v>2762</v>
      </c>
      <c r="T167" s="68"/>
    </row>
    <row r="168" spans="1:19" ht="31.5" customHeight="1">
      <c r="A168" s="118"/>
      <c r="B168" s="115" t="s">
        <v>218</v>
      </c>
      <c r="C168" s="12" t="s">
        <v>214</v>
      </c>
      <c r="D168" s="31" t="s">
        <v>13</v>
      </c>
      <c r="E168" s="26">
        <f t="shared" si="37"/>
        <v>414</v>
      </c>
      <c r="F168" s="26"/>
      <c r="G168" s="26"/>
      <c r="H168" s="26"/>
      <c r="I168" s="26"/>
      <c r="J168" s="26"/>
      <c r="K168" s="26"/>
      <c r="L168" s="26"/>
      <c r="M168" s="26">
        <v>414</v>
      </c>
      <c r="N168" s="26"/>
      <c r="O168" s="26"/>
      <c r="P168" s="26"/>
      <c r="Q168" s="26"/>
      <c r="R168" s="33"/>
      <c r="S168" s="26"/>
    </row>
    <row r="169" spans="1:19" ht="17.25" customHeight="1">
      <c r="A169" s="119"/>
      <c r="B169" s="116"/>
      <c r="C169" s="12" t="s">
        <v>142</v>
      </c>
      <c r="D169" s="31" t="s">
        <v>65</v>
      </c>
      <c r="E169" s="26">
        <f t="shared" si="37"/>
        <v>10000</v>
      </c>
      <c r="F169" s="26"/>
      <c r="G169" s="26"/>
      <c r="H169" s="26"/>
      <c r="I169" s="26"/>
      <c r="J169" s="26">
        <v>10000</v>
      </c>
      <c r="K169" s="26"/>
      <c r="L169" s="26"/>
      <c r="M169" s="26"/>
      <c r="N169" s="26"/>
      <c r="O169" s="26"/>
      <c r="P169" s="26"/>
      <c r="Q169" s="26"/>
      <c r="R169" s="33"/>
      <c r="S169" s="26">
        <v>10000</v>
      </c>
    </row>
    <row r="170" spans="1:19" ht="30.75" customHeight="1">
      <c r="A170" s="119"/>
      <c r="B170" s="116"/>
      <c r="C170" s="12" t="s">
        <v>219</v>
      </c>
      <c r="D170" s="31" t="s">
        <v>65</v>
      </c>
      <c r="E170" s="26">
        <f t="shared" si="37"/>
        <v>200</v>
      </c>
      <c r="F170" s="26"/>
      <c r="G170" s="26"/>
      <c r="H170" s="26"/>
      <c r="I170" s="26"/>
      <c r="J170" s="26"/>
      <c r="K170" s="26"/>
      <c r="L170" s="26"/>
      <c r="M170" s="26">
        <v>200</v>
      </c>
      <c r="N170" s="26"/>
      <c r="O170" s="26"/>
      <c r="P170" s="26"/>
      <c r="Q170" s="26"/>
      <c r="R170" s="33"/>
      <c r="S170" s="26">
        <v>200</v>
      </c>
    </row>
    <row r="171" spans="1:19" ht="30.75" customHeight="1">
      <c r="A171" s="119"/>
      <c r="B171" s="116"/>
      <c r="C171" s="12" t="s">
        <v>66</v>
      </c>
      <c r="D171" s="31"/>
      <c r="E171" s="26">
        <f t="shared" si="37"/>
        <v>985</v>
      </c>
      <c r="F171" s="26"/>
      <c r="G171" s="26"/>
      <c r="H171" s="26"/>
      <c r="I171" s="26"/>
      <c r="J171" s="26"/>
      <c r="K171" s="26"/>
      <c r="L171" s="26"/>
      <c r="M171" s="26">
        <v>985</v>
      </c>
      <c r="N171" s="26"/>
      <c r="O171" s="26"/>
      <c r="P171" s="26"/>
      <c r="Q171" s="26"/>
      <c r="R171" s="33"/>
      <c r="S171" s="26">
        <v>985</v>
      </c>
    </row>
    <row r="172" spans="1:20" s="74" customFormat="1" ht="17.25" customHeight="1">
      <c r="A172" s="120"/>
      <c r="B172" s="117"/>
      <c r="C172" s="73" t="s">
        <v>230</v>
      </c>
      <c r="D172" s="70"/>
      <c r="E172" s="63">
        <f>SUM(E168:E171)</f>
        <v>11599</v>
      </c>
      <c r="F172" s="63">
        <f aca="true" t="shared" si="48" ref="F172:S172">SUM(F168:F171)</f>
        <v>0</v>
      </c>
      <c r="G172" s="63">
        <f t="shared" si="48"/>
        <v>0</v>
      </c>
      <c r="H172" s="63">
        <f t="shared" si="48"/>
        <v>0</v>
      </c>
      <c r="I172" s="63">
        <f t="shared" si="48"/>
        <v>0</v>
      </c>
      <c r="J172" s="63">
        <f t="shared" si="48"/>
        <v>10000</v>
      </c>
      <c r="K172" s="63">
        <f t="shared" si="48"/>
        <v>0</v>
      </c>
      <c r="L172" s="63">
        <f t="shared" si="48"/>
        <v>0</v>
      </c>
      <c r="M172" s="63">
        <f t="shared" si="48"/>
        <v>1599</v>
      </c>
      <c r="N172" s="63">
        <f t="shared" si="48"/>
        <v>0</v>
      </c>
      <c r="O172" s="63">
        <f t="shared" si="48"/>
        <v>0</v>
      </c>
      <c r="P172" s="63">
        <f t="shared" si="48"/>
        <v>0</v>
      </c>
      <c r="Q172" s="63">
        <f t="shared" si="48"/>
        <v>0</v>
      </c>
      <c r="R172" s="63">
        <f t="shared" si="48"/>
        <v>0</v>
      </c>
      <c r="S172" s="63">
        <f t="shared" si="48"/>
        <v>11185</v>
      </c>
      <c r="T172" s="68"/>
    </row>
    <row r="173" spans="1:19" ht="18.75" customHeight="1">
      <c r="A173" s="118"/>
      <c r="B173" s="115" t="s">
        <v>78</v>
      </c>
      <c r="C173" s="12" t="s">
        <v>146</v>
      </c>
      <c r="D173" s="31" t="s">
        <v>147</v>
      </c>
      <c r="E173" s="26">
        <f t="shared" si="37"/>
        <v>2000</v>
      </c>
      <c r="F173" s="26"/>
      <c r="G173" s="26"/>
      <c r="H173" s="26"/>
      <c r="I173" s="26"/>
      <c r="J173" s="26">
        <v>1200</v>
      </c>
      <c r="K173" s="26"/>
      <c r="L173" s="26"/>
      <c r="M173" s="26">
        <v>800</v>
      </c>
      <c r="N173" s="26"/>
      <c r="O173" s="26"/>
      <c r="P173" s="26"/>
      <c r="Q173" s="26"/>
      <c r="R173" s="33"/>
      <c r="S173" s="26">
        <v>2000</v>
      </c>
    </row>
    <row r="174" spans="1:19" ht="18.75" customHeight="1">
      <c r="A174" s="119"/>
      <c r="B174" s="116"/>
      <c r="C174" s="12" t="s">
        <v>217</v>
      </c>
      <c r="D174" s="31" t="s">
        <v>13</v>
      </c>
      <c r="E174" s="26">
        <f t="shared" si="37"/>
        <v>2950</v>
      </c>
      <c r="F174" s="26"/>
      <c r="G174" s="26"/>
      <c r="H174" s="26"/>
      <c r="I174" s="26"/>
      <c r="J174" s="26"/>
      <c r="K174" s="26"/>
      <c r="L174" s="26"/>
      <c r="M174" s="26">
        <v>2950</v>
      </c>
      <c r="N174" s="26"/>
      <c r="O174" s="26"/>
      <c r="P174" s="26"/>
      <c r="Q174" s="26"/>
      <c r="R174" s="33"/>
      <c r="S174" s="26"/>
    </row>
    <row r="175" spans="1:20" s="74" customFormat="1" ht="21" customHeight="1">
      <c r="A175" s="120"/>
      <c r="B175" s="117"/>
      <c r="C175" s="73" t="s">
        <v>230</v>
      </c>
      <c r="D175" s="70"/>
      <c r="E175" s="63">
        <f>E173+E174</f>
        <v>4950</v>
      </c>
      <c r="F175" s="63">
        <f aca="true" t="shared" si="49" ref="F175:S175">F173+F174</f>
        <v>0</v>
      </c>
      <c r="G175" s="63">
        <f t="shared" si="49"/>
        <v>0</v>
      </c>
      <c r="H175" s="63">
        <f t="shared" si="49"/>
        <v>0</v>
      </c>
      <c r="I175" s="63">
        <f t="shared" si="49"/>
        <v>0</v>
      </c>
      <c r="J175" s="63">
        <f t="shared" si="49"/>
        <v>1200</v>
      </c>
      <c r="K175" s="63">
        <f t="shared" si="49"/>
        <v>0</v>
      </c>
      <c r="L175" s="63">
        <f t="shared" si="49"/>
        <v>0</v>
      </c>
      <c r="M175" s="63">
        <f t="shared" si="49"/>
        <v>3750</v>
      </c>
      <c r="N175" s="63">
        <f t="shared" si="49"/>
        <v>0</v>
      </c>
      <c r="O175" s="63">
        <f t="shared" si="49"/>
        <v>0</v>
      </c>
      <c r="P175" s="63">
        <f t="shared" si="49"/>
        <v>0</v>
      </c>
      <c r="Q175" s="63">
        <f t="shared" si="49"/>
        <v>0</v>
      </c>
      <c r="R175" s="63">
        <f t="shared" si="49"/>
        <v>0</v>
      </c>
      <c r="S175" s="63">
        <f t="shared" si="49"/>
        <v>2000</v>
      </c>
      <c r="T175" s="68"/>
    </row>
    <row r="176" spans="1:19" ht="31.5" customHeight="1">
      <c r="A176" s="118"/>
      <c r="B176" s="115" t="s">
        <v>148</v>
      </c>
      <c r="C176" s="12" t="s">
        <v>149</v>
      </c>
      <c r="D176" s="31"/>
      <c r="E176" s="26">
        <f t="shared" si="37"/>
        <v>1700</v>
      </c>
      <c r="F176" s="26"/>
      <c r="G176" s="26"/>
      <c r="H176" s="26"/>
      <c r="I176" s="26"/>
      <c r="J176" s="26"/>
      <c r="K176" s="26"/>
      <c r="L176" s="26"/>
      <c r="M176" s="26">
        <v>1700</v>
      </c>
      <c r="N176" s="26"/>
      <c r="O176" s="26"/>
      <c r="P176" s="26"/>
      <c r="Q176" s="26"/>
      <c r="R176" s="33"/>
      <c r="S176" s="26">
        <v>1700</v>
      </c>
    </row>
    <row r="177" spans="1:20" s="74" customFormat="1" ht="20.25" customHeight="1">
      <c r="A177" s="120"/>
      <c r="B177" s="117"/>
      <c r="C177" s="73" t="s">
        <v>230</v>
      </c>
      <c r="D177" s="70"/>
      <c r="E177" s="63">
        <f>E176</f>
        <v>1700</v>
      </c>
      <c r="F177" s="63">
        <f aca="true" t="shared" si="50" ref="F177:S177">F176</f>
        <v>0</v>
      </c>
      <c r="G177" s="63">
        <f t="shared" si="50"/>
        <v>0</v>
      </c>
      <c r="H177" s="63">
        <f t="shared" si="50"/>
        <v>0</v>
      </c>
      <c r="I177" s="63">
        <f t="shared" si="50"/>
        <v>0</v>
      </c>
      <c r="J177" s="63">
        <f t="shared" si="50"/>
        <v>0</v>
      </c>
      <c r="K177" s="63">
        <f t="shared" si="50"/>
        <v>0</v>
      </c>
      <c r="L177" s="63">
        <f t="shared" si="50"/>
        <v>0</v>
      </c>
      <c r="M177" s="63">
        <f t="shared" si="50"/>
        <v>1700</v>
      </c>
      <c r="N177" s="63">
        <f t="shared" si="50"/>
        <v>0</v>
      </c>
      <c r="O177" s="63">
        <f t="shared" si="50"/>
        <v>0</v>
      </c>
      <c r="P177" s="63">
        <f t="shared" si="50"/>
        <v>0</v>
      </c>
      <c r="Q177" s="63">
        <f t="shared" si="50"/>
        <v>0</v>
      </c>
      <c r="R177" s="63">
        <f t="shared" si="50"/>
        <v>0</v>
      </c>
      <c r="S177" s="63">
        <f t="shared" si="50"/>
        <v>1700</v>
      </c>
      <c r="T177" s="68"/>
    </row>
    <row r="178" spans="1:19" ht="45.75" customHeight="1">
      <c r="A178" s="118"/>
      <c r="B178" s="115" t="s">
        <v>150</v>
      </c>
      <c r="C178" s="12" t="s">
        <v>263</v>
      </c>
      <c r="D178" s="31" t="s">
        <v>65</v>
      </c>
      <c r="E178" s="26">
        <f t="shared" si="37"/>
        <v>6793.4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33">
        <v>6793.4</v>
      </c>
      <c r="S178" s="26">
        <v>6793.4</v>
      </c>
    </row>
    <row r="179" spans="1:19" ht="16.5" customHeight="1">
      <c r="A179" s="119"/>
      <c r="B179" s="116"/>
      <c r="C179" s="12" t="s">
        <v>182</v>
      </c>
      <c r="D179" s="31" t="s">
        <v>147</v>
      </c>
      <c r="E179" s="26">
        <f t="shared" si="37"/>
        <v>200</v>
      </c>
      <c r="F179" s="26"/>
      <c r="G179" s="26"/>
      <c r="H179" s="26"/>
      <c r="I179" s="26"/>
      <c r="J179" s="26"/>
      <c r="K179" s="26"/>
      <c r="L179" s="26"/>
      <c r="M179" s="26">
        <v>200</v>
      </c>
      <c r="N179" s="26"/>
      <c r="O179" s="26"/>
      <c r="P179" s="26"/>
      <c r="Q179" s="26"/>
      <c r="R179" s="33"/>
      <c r="S179" s="26"/>
    </row>
    <row r="180" spans="1:20" s="74" customFormat="1" ht="21.75" customHeight="1">
      <c r="A180" s="120"/>
      <c r="B180" s="117"/>
      <c r="C180" s="73" t="s">
        <v>230</v>
      </c>
      <c r="D180" s="70"/>
      <c r="E180" s="63">
        <f>E178+E179</f>
        <v>6993.4</v>
      </c>
      <c r="F180" s="63">
        <f aca="true" t="shared" si="51" ref="F180:S180">F178+F179</f>
        <v>0</v>
      </c>
      <c r="G180" s="63">
        <f t="shared" si="51"/>
        <v>0</v>
      </c>
      <c r="H180" s="63">
        <f t="shared" si="51"/>
        <v>0</v>
      </c>
      <c r="I180" s="63">
        <f t="shared" si="51"/>
        <v>0</v>
      </c>
      <c r="J180" s="63">
        <f t="shared" si="51"/>
        <v>0</v>
      </c>
      <c r="K180" s="63">
        <f t="shared" si="51"/>
        <v>0</v>
      </c>
      <c r="L180" s="63">
        <f t="shared" si="51"/>
        <v>0</v>
      </c>
      <c r="M180" s="63">
        <f t="shared" si="51"/>
        <v>200</v>
      </c>
      <c r="N180" s="63">
        <f t="shared" si="51"/>
        <v>0</v>
      </c>
      <c r="O180" s="63">
        <f t="shared" si="51"/>
        <v>0</v>
      </c>
      <c r="P180" s="63">
        <f t="shared" si="51"/>
        <v>0</v>
      </c>
      <c r="Q180" s="63">
        <f t="shared" si="51"/>
        <v>0</v>
      </c>
      <c r="R180" s="63">
        <f t="shared" si="51"/>
        <v>6793.4</v>
      </c>
      <c r="S180" s="63">
        <f t="shared" si="51"/>
        <v>6793.4</v>
      </c>
      <c r="T180" s="68"/>
    </row>
    <row r="181" spans="1:19" ht="21" customHeight="1">
      <c r="A181" s="118"/>
      <c r="B181" s="115" t="s">
        <v>81</v>
      </c>
      <c r="C181" s="12" t="s">
        <v>152</v>
      </c>
      <c r="D181" s="31" t="s">
        <v>65</v>
      </c>
      <c r="E181" s="26">
        <f t="shared" si="37"/>
        <v>300</v>
      </c>
      <c r="F181" s="26"/>
      <c r="G181" s="26"/>
      <c r="H181" s="26"/>
      <c r="I181" s="26"/>
      <c r="J181" s="26"/>
      <c r="K181" s="26"/>
      <c r="L181" s="26"/>
      <c r="M181" s="26">
        <v>300</v>
      </c>
      <c r="N181" s="26"/>
      <c r="O181" s="26"/>
      <c r="P181" s="26"/>
      <c r="Q181" s="26"/>
      <c r="R181" s="33"/>
      <c r="S181" s="26"/>
    </row>
    <row r="182" spans="1:19" ht="33" customHeight="1">
      <c r="A182" s="119"/>
      <c r="B182" s="116"/>
      <c r="C182" s="12" t="s">
        <v>214</v>
      </c>
      <c r="D182" s="31" t="s">
        <v>13</v>
      </c>
      <c r="E182" s="26">
        <f t="shared" si="37"/>
        <v>1600</v>
      </c>
      <c r="F182" s="26"/>
      <c r="G182" s="26">
        <v>1600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33"/>
      <c r="S182" s="26"/>
    </row>
    <row r="183" spans="1:19" ht="20.25" customHeight="1">
      <c r="A183" s="119"/>
      <c r="B183" s="116"/>
      <c r="C183" s="12" t="s">
        <v>152</v>
      </c>
      <c r="D183" s="31" t="s">
        <v>65</v>
      </c>
      <c r="E183" s="26">
        <f t="shared" si="37"/>
        <v>300</v>
      </c>
      <c r="F183" s="26"/>
      <c r="G183" s="26"/>
      <c r="H183" s="26"/>
      <c r="I183" s="26"/>
      <c r="J183" s="26"/>
      <c r="K183" s="26"/>
      <c r="L183" s="26"/>
      <c r="M183" s="26">
        <v>300</v>
      </c>
      <c r="N183" s="26"/>
      <c r="O183" s="26"/>
      <c r="P183" s="26"/>
      <c r="Q183" s="26"/>
      <c r="R183" s="33"/>
      <c r="S183" s="26">
        <v>300</v>
      </c>
    </row>
    <row r="184" spans="1:19" ht="21" customHeight="1">
      <c r="A184" s="119"/>
      <c r="B184" s="116"/>
      <c r="C184" s="12" t="s">
        <v>215</v>
      </c>
      <c r="D184" s="31" t="s">
        <v>13</v>
      </c>
      <c r="E184" s="26">
        <f t="shared" si="37"/>
        <v>500</v>
      </c>
      <c r="F184" s="26"/>
      <c r="G184" s="26">
        <v>500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33"/>
      <c r="S184" s="26">
        <v>500</v>
      </c>
    </row>
    <row r="185" spans="1:19" ht="28.5" customHeight="1">
      <c r="A185" s="119"/>
      <c r="B185" s="116"/>
      <c r="C185" s="12" t="s">
        <v>216</v>
      </c>
      <c r="D185" s="31" t="s">
        <v>13</v>
      </c>
      <c r="E185" s="26">
        <f t="shared" si="37"/>
        <v>1408</v>
      </c>
      <c r="F185" s="26"/>
      <c r="G185" s="26"/>
      <c r="H185" s="26"/>
      <c r="I185" s="26"/>
      <c r="J185" s="26"/>
      <c r="K185" s="26"/>
      <c r="L185" s="26"/>
      <c r="M185" s="26">
        <v>1408</v>
      </c>
      <c r="N185" s="26"/>
      <c r="O185" s="26"/>
      <c r="P185" s="26"/>
      <c r="Q185" s="26"/>
      <c r="R185" s="33"/>
      <c r="S185" s="26"/>
    </row>
    <row r="186" spans="1:20" s="74" customFormat="1" ht="21.75" customHeight="1">
      <c r="A186" s="120"/>
      <c r="B186" s="117"/>
      <c r="C186" s="73" t="s">
        <v>230</v>
      </c>
      <c r="D186" s="70"/>
      <c r="E186" s="63">
        <f>SUM(E181:E185)</f>
        <v>4108</v>
      </c>
      <c r="F186" s="63">
        <f aca="true" t="shared" si="52" ref="F186:S186">SUM(F181:F185)</f>
        <v>0</v>
      </c>
      <c r="G186" s="63">
        <f t="shared" si="52"/>
        <v>2100</v>
      </c>
      <c r="H186" s="63">
        <f t="shared" si="52"/>
        <v>0</v>
      </c>
      <c r="I186" s="63">
        <f t="shared" si="52"/>
        <v>0</v>
      </c>
      <c r="J186" s="63">
        <f t="shared" si="52"/>
        <v>0</v>
      </c>
      <c r="K186" s="63">
        <f t="shared" si="52"/>
        <v>0</v>
      </c>
      <c r="L186" s="63">
        <f t="shared" si="52"/>
        <v>0</v>
      </c>
      <c r="M186" s="63">
        <f t="shared" si="52"/>
        <v>2008</v>
      </c>
      <c r="N186" s="63">
        <f t="shared" si="52"/>
        <v>0</v>
      </c>
      <c r="O186" s="63">
        <f t="shared" si="52"/>
        <v>0</v>
      </c>
      <c r="P186" s="63">
        <f t="shared" si="52"/>
        <v>0</v>
      </c>
      <c r="Q186" s="63">
        <f t="shared" si="52"/>
        <v>0</v>
      </c>
      <c r="R186" s="63">
        <f t="shared" si="52"/>
        <v>0</v>
      </c>
      <c r="S186" s="63">
        <f t="shared" si="52"/>
        <v>800</v>
      </c>
      <c r="T186" s="68"/>
    </row>
    <row r="187" spans="1:21" ht="47.25">
      <c r="A187" s="30"/>
      <c r="B187" s="75" t="s">
        <v>58</v>
      </c>
      <c r="C187" s="16" t="s">
        <v>13</v>
      </c>
      <c r="D187" s="30" t="s">
        <v>13</v>
      </c>
      <c r="E187" s="34">
        <f>E117+E124+E138+E144+E148+E151+E153+E156+E159+E163+E167+E172+E175+E177+E180+E186</f>
        <v>311118.4</v>
      </c>
      <c r="F187" s="34">
        <f aca="true" t="shared" si="53" ref="F187:R187">F117+F124+F138+F144+F148+F151+F153+F156+F159+F163+F167+F172+F175+F177+F180+F186</f>
        <v>0</v>
      </c>
      <c r="G187" s="34">
        <f t="shared" si="53"/>
        <v>4100</v>
      </c>
      <c r="H187" s="34">
        <f t="shared" si="53"/>
        <v>0</v>
      </c>
      <c r="I187" s="34">
        <f t="shared" si="53"/>
        <v>0</v>
      </c>
      <c r="J187" s="34">
        <f t="shared" si="53"/>
        <v>12200</v>
      </c>
      <c r="K187" s="34">
        <f t="shared" si="53"/>
        <v>1500</v>
      </c>
      <c r="L187" s="34">
        <f t="shared" si="53"/>
        <v>11885</v>
      </c>
      <c r="M187" s="34">
        <f t="shared" si="53"/>
        <v>274640</v>
      </c>
      <c r="N187" s="34">
        <f t="shared" si="53"/>
        <v>0</v>
      </c>
      <c r="O187" s="34">
        <f t="shared" si="53"/>
        <v>0</v>
      </c>
      <c r="P187" s="34">
        <f t="shared" si="53"/>
        <v>0</v>
      </c>
      <c r="Q187" s="34">
        <f t="shared" si="53"/>
        <v>0</v>
      </c>
      <c r="R187" s="34">
        <f t="shared" si="53"/>
        <v>6793.4</v>
      </c>
      <c r="S187" s="34">
        <f>S117+S124+S138+S144+S148+S151+S153+S156+S159+S163+S167+S172+S175+S177+S180+S186</f>
        <v>229995.4</v>
      </c>
      <c r="T187" s="92">
        <f>SUM(F187:R187)</f>
        <v>311118.4</v>
      </c>
      <c r="U187" s="25"/>
    </row>
    <row r="188" spans="1:19" ht="15.75">
      <c r="A188" s="129" t="s">
        <v>34</v>
      </c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20"/>
    </row>
    <row r="189" spans="1:19" ht="32.25" customHeight="1">
      <c r="A189" s="31"/>
      <c r="B189" s="14"/>
      <c r="C189" s="12"/>
      <c r="D189" s="31"/>
      <c r="E189" s="20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6"/>
      <c r="S189" s="20"/>
    </row>
    <row r="190" spans="1:20" ht="15.75">
      <c r="A190" s="30"/>
      <c r="B190" s="75" t="s">
        <v>264</v>
      </c>
      <c r="C190" s="16" t="s">
        <v>13</v>
      </c>
      <c r="D190" s="30" t="s">
        <v>13</v>
      </c>
      <c r="E190" s="34">
        <f>E189</f>
        <v>0</v>
      </c>
      <c r="F190" s="34">
        <f aca="true" t="shared" si="54" ref="F190:R190">F189</f>
        <v>0</v>
      </c>
      <c r="G190" s="34">
        <f t="shared" si="54"/>
        <v>0</v>
      </c>
      <c r="H190" s="34">
        <f t="shared" si="54"/>
        <v>0</v>
      </c>
      <c r="I190" s="34">
        <f t="shared" si="54"/>
        <v>0</v>
      </c>
      <c r="J190" s="34">
        <f t="shared" si="54"/>
        <v>0</v>
      </c>
      <c r="K190" s="34">
        <f aca="true" t="shared" si="55" ref="K190:P190">K189</f>
        <v>0</v>
      </c>
      <c r="L190" s="34">
        <f t="shared" si="55"/>
        <v>0</v>
      </c>
      <c r="M190" s="34">
        <f t="shared" si="55"/>
        <v>0</v>
      </c>
      <c r="N190" s="34">
        <f t="shared" si="55"/>
        <v>0</v>
      </c>
      <c r="O190" s="34">
        <f t="shared" si="55"/>
        <v>0</v>
      </c>
      <c r="P190" s="34">
        <f t="shared" si="55"/>
        <v>0</v>
      </c>
      <c r="Q190" s="34">
        <f t="shared" si="54"/>
        <v>0</v>
      </c>
      <c r="R190" s="34">
        <f t="shared" si="54"/>
        <v>0</v>
      </c>
      <c r="S190" s="34">
        <f>S189</f>
        <v>0</v>
      </c>
      <c r="T190" s="92">
        <f>SUM(F190:R190)</f>
        <v>0</v>
      </c>
    </row>
    <row r="191" spans="1:19" ht="15.75">
      <c r="A191" s="129" t="s">
        <v>70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20"/>
    </row>
    <row r="192" spans="1:19" ht="15.75">
      <c r="A192" s="61"/>
      <c r="B192" s="14"/>
      <c r="C192" s="12"/>
      <c r="D192" s="31"/>
      <c r="E192" s="2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20"/>
    </row>
    <row r="193" spans="1:20" ht="47.25">
      <c r="A193" s="30"/>
      <c r="B193" s="75" t="s">
        <v>59</v>
      </c>
      <c r="C193" s="16" t="s">
        <v>13</v>
      </c>
      <c r="D193" s="30" t="s">
        <v>13</v>
      </c>
      <c r="E193" s="34">
        <f aca="true" t="shared" si="56" ref="E193:S193">SUM(E192:E192)</f>
        <v>0</v>
      </c>
      <c r="F193" s="34">
        <f t="shared" si="56"/>
        <v>0</v>
      </c>
      <c r="G193" s="34">
        <f t="shared" si="56"/>
        <v>0</v>
      </c>
      <c r="H193" s="34">
        <f t="shared" si="56"/>
        <v>0</v>
      </c>
      <c r="I193" s="34">
        <f t="shared" si="56"/>
        <v>0</v>
      </c>
      <c r="J193" s="34">
        <f t="shared" si="56"/>
        <v>0</v>
      </c>
      <c r="K193" s="34">
        <f aca="true" t="shared" si="57" ref="K193:P193">SUM(K192:K192)</f>
        <v>0</v>
      </c>
      <c r="L193" s="34">
        <f t="shared" si="57"/>
        <v>0</v>
      </c>
      <c r="M193" s="34">
        <f t="shared" si="57"/>
        <v>0</v>
      </c>
      <c r="N193" s="34">
        <f t="shared" si="57"/>
        <v>0</v>
      </c>
      <c r="O193" s="34">
        <f t="shared" si="57"/>
        <v>0</v>
      </c>
      <c r="P193" s="34">
        <f t="shared" si="57"/>
        <v>0</v>
      </c>
      <c r="Q193" s="34">
        <f t="shared" si="56"/>
        <v>0</v>
      </c>
      <c r="R193" s="34">
        <f t="shared" si="56"/>
        <v>0</v>
      </c>
      <c r="S193" s="34">
        <f t="shared" si="56"/>
        <v>0</v>
      </c>
      <c r="T193" s="92">
        <f>SUM(F193:R193)</f>
        <v>0</v>
      </c>
    </row>
    <row r="194" spans="1:19" ht="15.75">
      <c r="A194" s="129" t="s">
        <v>35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20"/>
    </row>
    <row r="195" spans="1:19" ht="22.5" customHeight="1">
      <c r="A195" s="127">
        <v>1</v>
      </c>
      <c r="B195" s="115" t="s">
        <v>209</v>
      </c>
      <c r="C195" s="12" t="s">
        <v>102</v>
      </c>
      <c r="D195" s="66" t="s">
        <v>210</v>
      </c>
      <c r="E195" s="33">
        <f>SUM(F195:R195)</f>
        <v>103804</v>
      </c>
      <c r="F195" s="35"/>
      <c r="G195" s="35"/>
      <c r="H195" s="35"/>
      <c r="I195" s="35"/>
      <c r="J195" s="35"/>
      <c r="K195" s="35"/>
      <c r="L195" s="35"/>
      <c r="M195" s="35">
        <v>103804</v>
      </c>
      <c r="N195" s="35"/>
      <c r="O195" s="35"/>
      <c r="P195" s="35"/>
      <c r="Q195" s="35"/>
      <c r="R195" s="36"/>
      <c r="S195" s="20">
        <v>103804</v>
      </c>
    </row>
    <row r="196" spans="1:19" ht="22.5" customHeight="1">
      <c r="A196" s="128"/>
      <c r="B196" s="117"/>
      <c r="C196" s="12" t="s">
        <v>211</v>
      </c>
      <c r="D196" s="66" t="s">
        <v>212</v>
      </c>
      <c r="E196" s="33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6"/>
      <c r="S196" s="20"/>
    </row>
    <row r="197" spans="1:19" ht="34.5" customHeight="1">
      <c r="A197" s="31">
        <v>2</v>
      </c>
      <c r="B197" s="76" t="s">
        <v>119</v>
      </c>
      <c r="C197" s="12" t="s">
        <v>102</v>
      </c>
      <c r="D197" s="13" t="s">
        <v>213</v>
      </c>
      <c r="E197" s="67">
        <f>SUM(F197:R197)</f>
        <v>20600</v>
      </c>
      <c r="F197" s="35"/>
      <c r="G197" s="35"/>
      <c r="H197" s="35"/>
      <c r="I197" s="35"/>
      <c r="J197" s="35"/>
      <c r="K197" s="35"/>
      <c r="L197" s="35"/>
      <c r="M197" s="35"/>
      <c r="N197" s="35">
        <v>20600</v>
      </c>
      <c r="O197" s="35"/>
      <c r="P197" s="35"/>
      <c r="Q197" s="35"/>
      <c r="R197" s="36"/>
      <c r="S197" s="20">
        <v>20600</v>
      </c>
    </row>
    <row r="198" spans="1:20" ht="15.75">
      <c r="A198" s="30"/>
      <c r="B198" s="75" t="s">
        <v>60</v>
      </c>
      <c r="C198" s="21"/>
      <c r="D198" s="30"/>
      <c r="E198" s="34">
        <f>E195+E196+E197</f>
        <v>124404</v>
      </c>
      <c r="F198" s="34">
        <f aca="true" t="shared" si="58" ref="F198:S198">F195+F196+F197</f>
        <v>0</v>
      </c>
      <c r="G198" s="34">
        <f t="shared" si="58"/>
        <v>0</v>
      </c>
      <c r="H198" s="34">
        <f t="shared" si="58"/>
        <v>0</v>
      </c>
      <c r="I198" s="34">
        <f t="shared" si="58"/>
        <v>0</v>
      </c>
      <c r="J198" s="34">
        <f t="shared" si="58"/>
        <v>0</v>
      </c>
      <c r="K198" s="34">
        <f t="shared" si="58"/>
        <v>0</v>
      </c>
      <c r="L198" s="34">
        <f t="shared" si="58"/>
        <v>0</v>
      </c>
      <c r="M198" s="34">
        <f t="shared" si="58"/>
        <v>103804</v>
      </c>
      <c r="N198" s="34">
        <f t="shared" si="58"/>
        <v>20600</v>
      </c>
      <c r="O198" s="34">
        <f t="shared" si="58"/>
        <v>0</v>
      </c>
      <c r="P198" s="34">
        <f t="shared" si="58"/>
        <v>0</v>
      </c>
      <c r="Q198" s="34">
        <f t="shared" si="58"/>
        <v>0</v>
      </c>
      <c r="R198" s="34">
        <f t="shared" si="58"/>
        <v>0</v>
      </c>
      <c r="S198" s="34">
        <f t="shared" si="58"/>
        <v>124404</v>
      </c>
      <c r="T198" s="92">
        <f>SUM(F198:R198)</f>
        <v>124404</v>
      </c>
    </row>
    <row r="199" spans="1:19" ht="15.75">
      <c r="A199" s="129" t="s">
        <v>45</v>
      </c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</row>
    <row r="200" spans="1:19" ht="15.75">
      <c r="A200" s="15"/>
      <c r="B200" s="14"/>
      <c r="C200" s="12"/>
      <c r="D200" s="18"/>
      <c r="E200" s="7"/>
      <c r="F200" s="18"/>
      <c r="G200" s="18"/>
      <c r="H200" s="18"/>
      <c r="I200" s="18"/>
      <c r="J200" s="18"/>
      <c r="K200" s="18"/>
      <c r="L200" s="18"/>
      <c r="M200" s="7"/>
      <c r="N200" s="18"/>
      <c r="O200" s="18"/>
      <c r="P200" s="18"/>
      <c r="Q200" s="18"/>
      <c r="R200" s="18"/>
      <c r="S200" s="7"/>
    </row>
    <row r="201" spans="1:19" ht="47.25">
      <c r="A201" s="29"/>
      <c r="B201" s="75" t="s">
        <v>61</v>
      </c>
      <c r="C201" s="21"/>
      <c r="D201" s="21"/>
      <c r="E201" s="17">
        <f aca="true" t="shared" si="59" ref="E201:S201">E200</f>
        <v>0</v>
      </c>
      <c r="F201" s="17">
        <f t="shared" si="59"/>
        <v>0</v>
      </c>
      <c r="G201" s="17">
        <f t="shared" si="59"/>
        <v>0</v>
      </c>
      <c r="H201" s="17">
        <f t="shared" si="59"/>
        <v>0</v>
      </c>
      <c r="I201" s="17">
        <f t="shared" si="59"/>
        <v>0</v>
      </c>
      <c r="J201" s="17">
        <f t="shared" si="59"/>
        <v>0</v>
      </c>
      <c r="K201" s="17">
        <f aca="true" t="shared" si="60" ref="K201:P201">K200</f>
        <v>0</v>
      </c>
      <c r="L201" s="17">
        <f t="shared" si="60"/>
        <v>0</v>
      </c>
      <c r="M201" s="17">
        <f t="shared" si="60"/>
        <v>0</v>
      </c>
      <c r="N201" s="17">
        <f t="shared" si="60"/>
        <v>0</v>
      </c>
      <c r="O201" s="17">
        <f t="shared" si="60"/>
        <v>0</v>
      </c>
      <c r="P201" s="17">
        <f t="shared" si="60"/>
        <v>0</v>
      </c>
      <c r="Q201" s="17">
        <f t="shared" si="59"/>
        <v>0</v>
      </c>
      <c r="R201" s="17">
        <f t="shared" si="59"/>
        <v>0</v>
      </c>
      <c r="S201" s="17">
        <f t="shared" si="59"/>
        <v>0</v>
      </c>
    </row>
    <row r="202" spans="1:19" ht="15.75">
      <c r="A202" s="15"/>
      <c r="B202" s="71"/>
      <c r="C202" s="15"/>
      <c r="D202" s="15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7"/>
    </row>
    <row r="203" spans="1:19" ht="21" customHeight="1">
      <c r="A203" s="29"/>
      <c r="B203" s="72" t="s">
        <v>25</v>
      </c>
      <c r="C203" s="30" t="s">
        <v>13</v>
      </c>
      <c r="D203" s="30" t="s">
        <v>13</v>
      </c>
      <c r="E203" s="34">
        <f>E7+E18+E30+E33+E68+E81+E84+E93+E97+E102+E106+E115+E187+E190+E193+E198+E201</f>
        <v>561190.4</v>
      </c>
      <c r="F203" s="34">
        <f aca="true" t="shared" si="61" ref="F203:S203">F7+F18+F30+F33+F68+F81+F84+F93+F97+F102+F106+F115+F187+F190+F193+F198+F201</f>
        <v>0</v>
      </c>
      <c r="G203" s="34">
        <f t="shared" si="61"/>
        <v>105935.3</v>
      </c>
      <c r="H203" s="34">
        <f t="shared" si="61"/>
        <v>7990.4</v>
      </c>
      <c r="I203" s="34">
        <f t="shared" si="61"/>
        <v>158.8</v>
      </c>
      <c r="J203" s="34">
        <f t="shared" si="61"/>
        <v>12200</v>
      </c>
      <c r="K203" s="34">
        <f t="shared" si="61"/>
        <v>1500</v>
      </c>
      <c r="L203" s="34">
        <f t="shared" si="61"/>
        <v>11885</v>
      </c>
      <c r="M203" s="34">
        <f t="shared" si="61"/>
        <v>385531.3</v>
      </c>
      <c r="N203" s="34">
        <f t="shared" si="61"/>
        <v>20600</v>
      </c>
      <c r="O203" s="34">
        <f t="shared" si="61"/>
        <v>3915.9</v>
      </c>
      <c r="P203" s="34">
        <f t="shared" si="61"/>
        <v>1355.6</v>
      </c>
      <c r="Q203" s="34">
        <f t="shared" si="61"/>
        <v>3324.7</v>
      </c>
      <c r="R203" s="34">
        <f t="shared" si="61"/>
        <v>6793.4</v>
      </c>
      <c r="S203" s="34">
        <f t="shared" si="61"/>
        <v>403915.6</v>
      </c>
    </row>
    <row r="204" spans="1:20" ht="21.75" customHeight="1">
      <c r="A204" s="37"/>
      <c r="B204" s="79" t="s">
        <v>109</v>
      </c>
      <c r="C204" s="24"/>
      <c r="D204" s="38"/>
      <c r="E204" s="63">
        <f>E6+E9+E10+E17+E20+E24+E27+E28+E32+E35+E36+E37+E39+E40+E42+E44+E46+E48+E49+E51+E55+E56+E57+E58+E61+E62+E65+E70+E71+E72+E73+E74+E75+E77+E78+E80+E83+E86+E87+E88+E89+E90+E95+E99+E101+E104+E105+E108+E109+E110+E112+E113+E117+E118+E119+E120+E121+E123+E125+E126+E127+E128+E129+E130+E131+E133+E137+E139+E140+E141+E142+E143+E145+E147+E149+E150+E155+E157+E158+E161+E162+E164+E165+E169+E170+E171+E173+E176+E178+E183+E184+E195+E196+E197</f>
        <v>403915.6</v>
      </c>
      <c r="F204" s="63">
        <f aca="true" t="shared" si="62" ref="F204:S204">F6+F9+F10+F17+F20+F24+F27+F28+F32+F35+F36+F37+F39+F40+F42+F44+F46+F48+F49+F51+F55+F56+F57+F58+F61+F62+F65+F70+F71+F72+F73+F74+F75+F77+F78+F80+F83+F86+F87+F88+F89+F90+F95+F99+F101+F104+F105+F108+F109+F110+F112+F113+F117+F118+F119+F120+F121+F123+F125+F126+F127+F128+F129+F130+F131+F133+F137+F139+F140+F141+F142+F143+F145+F147+F149+F150+F155+F157+F158+F161+F162+F164+F165+F169+F170+F171+F173+F176+F178+F183+F184+F195+F196+F197</f>
        <v>0</v>
      </c>
      <c r="G204" s="63">
        <f t="shared" si="62"/>
        <v>38549.7</v>
      </c>
      <c r="H204" s="63">
        <f t="shared" si="62"/>
        <v>3414.7999999999993</v>
      </c>
      <c r="I204" s="63">
        <f t="shared" si="62"/>
        <v>158.8</v>
      </c>
      <c r="J204" s="63">
        <f t="shared" si="62"/>
        <v>11200</v>
      </c>
      <c r="K204" s="63">
        <f t="shared" si="62"/>
        <v>1500</v>
      </c>
      <c r="L204" s="63">
        <f t="shared" si="62"/>
        <v>11535</v>
      </c>
      <c r="M204" s="63">
        <f t="shared" si="62"/>
        <v>308808.3</v>
      </c>
      <c r="N204" s="63">
        <f t="shared" si="62"/>
        <v>20600</v>
      </c>
      <c r="O204" s="63">
        <f t="shared" si="62"/>
        <v>0</v>
      </c>
      <c r="P204" s="63">
        <f t="shared" si="62"/>
        <v>1355.6</v>
      </c>
      <c r="Q204" s="63">
        <f t="shared" si="62"/>
        <v>0</v>
      </c>
      <c r="R204" s="63">
        <f t="shared" si="62"/>
        <v>6793.4</v>
      </c>
      <c r="S204" s="63">
        <f t="shared" si="62"/>
        <v>403915.6</v>
      </c>
      <c r="T204" s="92">
        <f>F204+G204+H204+I204+J204+K204+L204+M204+N204+O204+P204+Q204+R204</f>
        <v>403915.6</v>
      </c>
    </row>
    <row r="205" spans="1:20" ht="15.75">
      <c r="A205" s="15"/>
      <c r="B205" s="129" t="s">
        <v>44</v>
      </c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20"/>
      <c r="T205" s="92">
        <f>SUM(F203:R203)</f>
        <v>561190.4</v>
      </c>
    </row>
    <row r="206" spans="1:20" ht="15.75">
      <c r="A206" s="15"/>
      <c r="B206" s="71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20"/>
      <c r="T206" s="92">
        <f>E203-T205</f>
        <v>0</v>
      </c>
    </row>
    <row r="207" spans="1:19" ht="15.75">
      <c r="A207" s="15">
        <v>1</v>
      </c>
      <c r="B207" s="131" t="s">
        <v>15</v>
      </c>
      <c r="C207" s="131"/>
      <c r="D207" s="15"/>
      <c r="E207" s="20">
        <f aca="true" t="shared" si="63" ref="E207:S207">E7</f>
        <v>4647</v>
      </c>
      <c r="F207" s="20">
        <f t="shared" si="63"/>
        <v>0</v>
      </c>
      <c r="G207" s="20">
        <f t="shared" si="63"/>
        <v>0</v>
      </c>
      <c r="H207" s="20">
        <f t="shared" si="63"/>
        <v>0</v>
      </c>
      <c r="I207" s="20">
        <f t="shared" si="63"/>
        <v>0</v>
      </c>
      <c r="J207" s="20">
        <f t="shared" si="63"/>
        <v>0</v>
      </c>
      <c r="K207" s="20">
        <f t="shared" si="63"/>
        <v>0</v>
      </c>
      <c r="L207" s="20">
        <f t="shared" si="63"/>
        <v>0</v>
      </c>
      <c r="M207" s="20">
        <f t="shared" si="63"/>
        <v>4647</v>
      </c>
      <c r="N207" s="20">
        <f t="shared" si="63"/>
        <v>0</v>
      </c>
      <c r="O207" s="20">
        <f t="shared" si="63"/>
        <v>0</v>
      </c>
      <c r="P207" s="20">
        <f t="shared" si="63"/>
        <v>0</v>
      </c>
      <c r="Q207" s="20">
        <f t="shared" si="63"/>
        <v>0</v>
      </c>
      <c r="R207" s="20">
        <f t="shared" si="63"/>
        <v>0</v>
      </c>
      <c r="S207" s="20">
        <f t="shared" si="63"/>
        <v>4647</v>
      </c>
    </row>
    <row r="208" spans="1:19" ht="15.75">
      <c r="A208" s="15">
        <v>2</v>
      </c>
      <c r="B208" s="131" t="s">
        <v>37</v>
      </c>
      <c r="C208" s="131"/>
      <c r="D208" s="15"/>
      <c r="E208" s="20">
        <f aca="true" t="shared" si="64" ref="E208:S208">E18</f>
        <v>11611.4</v>
      </c>
      <c r="F208" s="20">
        <f t="shared" si="64"/>
        <v>0</v>
      </c>
      <c r="G208" s="20">
        <f t="shared" si="64"/>
        <v>6925</v>
      </c>
      <c r="H208" s="20">
        <f t="shared" si="64"/>
        <v>1305.5</v>
      </c>
      <c r="I208" s="20">
        <f t="shared" si="64"/>
        <v>56.2</v>
      </c>
      <c r="J208" s="20">
        <f t="shared" si="64"/>
        <v>0</v>
      </c>
      <c r="K208" s="20">
        <f>K8</f>
        <v>0</v>
      </c>
      <c r="L208" s="20">
        <f t="shared" si="64"/>
        <v>0</v>
      </c>
      <c r="M208" s="20">
        <f t="shared" si="64"/>
        <v>0</v>
      </c>
      <c r="N208" s="20">
        <f t="shared" si="64"/>
        <v>0</v>
      </c>
      <c r="O208" s="20">
        <f>O8</f>
        <v>0</v>
      </c>
      <c r="P208" s="20">
        <f>P8</f>
        <v>0</v>
      </c>
      <c r="Q208" s="20">
        <f t="shared" si="64"/>
        <v>3324.7</v>
      </c>
      <c r="R208" s="20">
        <f t="shared" si="64"/>
        <v>0</v>
      </c>
      <c r="S208" s="20">
        <f t="shared" si="64"/>
        <v>7632.9</v>
      </c>
    </row>
    <row r="209" spans="1:19" ht="15.75">
      <c r="A209" s="15">
        <v>3</v>
      </c>
      <c r="B209" s="131" t="s">
        <v>8</v>
      </c>
      <c r="C209" s="131"/>
      <c r="D209" s="15"/>
      <c r="E209" s="20">
        <f aca="true" t="shared" si="65" ref="E209:S209">E30</f>
        <v>92775</v>
      </c>
      <c r="F209" s="20">
        <f t="shared" si="65"/>
        <v>0</v>
      </c>
      <c r="G209" s="20">
        <f t="shared" si="65"/>
        <v>84758.9</v>
      </c>
      <c r="H209" s="20">
        <f t="shared" si="65"/>
        <v>2744.6</v>
      </c>
      <c r="I209" s="20">
        <f t="shared" si="65"/>
        <v>0</v>
      </c>
      <c r="J209" s="20">
        <f t="shared" si="65"/>
        <v>0</v>
      </c>
      <c r="K209" s="20">
        <f t="shared" si="65"/>
        <v>0</v>
      </c>
      <c r="L209" s="20">
        <f t="shared" si="65"/>
        <v>0</v>
      </c>
      <c r="M209" s="20">
        <f t="shared" si="65"/>
        <v>0</v>
      </c>
      <c r="N209" s="20">
        <f t="shared" si="65"/>
        <v>0</v>
      </c>
      <c r="O209" s="20">
        <f t="shared" si="65"/>
        <v>3915.9</v>
      </c>
      <c r="P209" s="20">
        <f t="shared" si="65"/>
        <v>1355.6</v>
      </c>
      <c r="Q209" s="20">
        <f t="shared" si="65"/>
        <v>0</v>
      </c>
      <c r="R209" s="20">
        <f t="shared" si="65"/>
        <v>0</v>
      </c>
      <c r="S209" s="20">
        <f t="shared" si="65"/>
        <v>23502.800000000003</v>
      </c>
    </row>
    <row r="210" spans="1:19" ht="15.75">
      <c r="A210" s="15">
        <v>4</v>
      </c>
      <c r="B210" s="131" t="s">
        <v>38</v>
      </c>
      <c r="C210" s="131"/>
      <c r="D210" s="15"/>
      <c r="E210" s="20">
        <f aca="true" t="shared" si="66" ref="E210:S210">E33</f>
        <v>1699.6</v>
      </c>
      <c r="F210" s="20">
        <f t="shared" si="66"/>
        <v>0</v>
      </c>
      <c r="G210" s="20">
        <f t="shared" si="66"/>
        <v>1510</v>
      </c>
      <c r="H210" s="20">
        <f t="shared" si="66"/>
        <v>189.6</v>
      </c>
      <c r="I210" s="20">
        <f t="shared" si="66"/>
        <v>0</v>
      </c>
      <c r="J210" s="20">
        <f t="shared" si="66"/>
        <v>0</v>
      </c>
      <c r="K210" s="20">
        <f aca="true" t="shared" si="67" ref="K210:K215">K10</f>
        <v>0</v>
      </c>
      <c r="L210" s="20">
        <f t="shared" si="66"/>
        <v>0</v>
      </c>
      <c r="M210" s="20">
        <f t="shared" si="66"/>
        <v>0</v>
      </c>
      <c r="N210" s="20">
        <f t="shared" si="66"/>
        <v>0</v>
      </c>
      <c r="O210" s="20">
        <f aca="true" t="shared" si="68" ref="O210:P215">O10</f>
        <v>0</v>
      </c>
      <c r="P210" s="20">
        <f t="shared" si="68"/>
        <v>0</v>
      </c>
      <c r="Q210" s="20">
        <f t="shared" si="66"/>
        <v>0</v>
      </c>
      <c r="R210" s="20">
        <f t="shared" si="66"/>
        <v>0</v>
      </c>
      <c r="S210" s="20">
        <f t="shared" si="66"/>
        <v>1699.6</v>
      </c>
    </row>
    <row r="211" spans="1:19" ht="15.75">
      <c r="A211" s="15">
        <v>5</v>
      </c>
      <c r="B211" s="131" t="s">
        <v>39</v>
      </c>
      <c r="C211" s="131"/>
      <c r="D211" s="15"/>
      <c r="E211" s="20">
        <f aca="true" t="shared" si="69" ref="E211:S211">E68</f>
        <v>2285.9</v>
      </c>
      <c r="F211" s="20">
        <f t="shared" si="69"/>
        <v>0</v>
      </c>
      <c r="G211" s="20">
        <f t="shared" si="69"/>
        <v>189.6</v>
      </c>
      <c r="H211" s="20">
        <f t="shared" si="69"/>
        <v>1690.2</v>
      </c>
      <c r="I211" s="20">
        <f t="shared" si="69"/>
        <v>70.7</v>
      </c>
      <c r="J211" s="20">
        <f t="shared" si="69"/>
        <v>0</v>
      </c>
      <c r="K211" s="20">
        <f t="shared" si="67"/>
        <v>0</v>
      </c>
      <c r="L211" s="20">
        <f t="shared" si="69"/>
        <v>0</v>
      </c>
      <c r="M211" s="20">
        <f t="shared" si="69"/>
        <v>335.4</v>
      </c>
      <c r="N211" s="20">
        <f t="shared" si="69"/>
        <v>0</v>
      </c>
      <c r="O211" s="20">
        <f t="shared" si="68"/>
        <v>0</v>
      </c>
      <c r="P211" s="20">
        <f t="shared" si="68"/>
        <v>0</v>
      </c>
      <c r="Q211" s="20">
        <f t="shared" si="69"/>
        <v>0</v>
      </c>
      <c r="R211" s="20">
        <f t="shared" si="69"/>
        <v>0</v>
      </c>
      <c r="S211" s="20">
        <f t="shared" si="69"/>
        <v>792.6999999999999</v>
      </c>
    </row>
    <row r="212" spans="1:19" ht="15.75">
      <c r="A212" s="15">
        <v>6</v>
      </c>
      <c r="B212" s="131" t="s">
        <v>40</v>
      </c>
      <c r="C212" s="131"/>
      <c r="D212" s="15"/>
      <c r="E212" s="20">
        <f aca="true" t="shared" si="70" ref="E212:S212">E81</f>
        <v>6218.599999999999</v>
      </c>
      <c r="F212" s="20">
        <f t="shared" si="70"/>
        <v>0</v>
      </c>
      <c r="G212" s="20">
        <f t="shared" si="70"/>
        <v>4776.6</v>
      </c>
      <c r="H212" s="20">
        <f t="shared" si="70"/>
        <v>1442</v>
      </c>
      <c r="I212" s="20">
        <f t="shared" si="70"/>
        <v>0</v>
      </c>
      <c r="J212" s="20">
        <f t="shared" si="70"/>
        <v>0</v>
      </c>
      <c r="K212" s="20">
        <f t="shared" si="67"/>
        <v>0</v>
      </c>
      <c r="L212" s="20">
        <f t="shared" si="70"/>
        <v>0</v>
      </c>
      <c r="M212" s="20">
        <f t="shared" si="70"/>
        <v>0</v>
      </c>
      <c r="N212" s="20">
        <f t="shared" si="70"/>
        <v>0</v>
      </c>
      <c r="O212" s="20">
        <f t="shared" si="68"/>
        <v>0</v>
      </c>
      <c r="P212" s="20">
        <f t="shared" si="68"/>
        <v>0</v>
      </c>
      <c r="Q212" s="20">
        <f t="shared" si="70"/>
        <v>0</v>
      </c>
      <c r="R212" s="20">
        <f t="shared" si="70"/>
        <v>0</v>
      </c>
      <c r="S212" s="20">
        <f t="shared" si="70"/>
        <v>5336.3</v>
      </c>
    </row>
    <row r="213" spans="1:19" ht="15.75">
      <c r="A213" s="15">
        <v>7</v>
      </c>
      <c r="B213" s="131" t="s">
        <v>11</v>
      </c>
      <c r="C213" s="131"/>
      <c r="D213" s="15"/>
      <c r="E213" s="20">
        <f aca="true" t="shared" si="71" ref="E213:S213">E84</f>
        <v>20</v>
      </c>
      <c r="F213" s="20">
        <f t="shared" si="71"/>
        <v>0</v>
      </c>
      <c r="G213" s="20">
        <f t="shared" si="71"/>
        <v>0</v>
      </c>
      <c r="H213" s="20">
        <f t="shared" si="71"/>
        <v>0</v>
      </c>
      <c r="I213" s="20">
        <f t="shared" si="71"/>
        <v>20</v>
      </c>
      <c r="J213" s="20">
        <f t="shared" si="71"/>
        <v>0</v>
      </c>
      <c r="K213" s="20">
        <f t="shared" si="67"/>
        <v>0</v>
      </c>
      <c r="L213" s="20">
        <f t="shared" si="71"/>
        <v>0</v>
      </c>
      <c r="M213" s="20">
        <f t="shared" si="71"/>
        <v>0</v>
      </c>
      <c r="N213" s="20">
        <f t="shared" si="71"/>
        <v>0</v>
      </c>
      <c r="O213" s="20">
        <f t="shared" si="68"/>
        <v>0</v>
      </c>
      <c r="P213" s="20">
        <f t="shared" si="68"/>
        <v>0</v>
      </c>
      <c r="Q213" s="20">
        <f t="shared" si="71"/>
        <v>0</v>
      </c>
      <c r="R213" s="20">
        <f t="shared" si="71"/>
        <v>0</v>
      </c>
      <c r="S213" s="20">
        <f t="shared" si="71"/>
        <v>20</v>
      </c>
    </row>
    <row r="214" spans="1:19" ht="15.75">
      <c r="A214" s="15">
        <v>8</v>
      </c>
      <c r="B214" s="131" t="s">
        <v>41</v>
      </c>
      <c r="C214" s="131"/>
      <c r="D214" s="15"/>
      <c r="E214" s="20">
        <f aca="true" t="shared" si="72" ref="E214:S214">E93</f>
        <v>699</v>
      </c>
      <c r="F214" s="20">
        <f t="shared" si="72"/>
        <v>0</v>
      </c>
      <c r="G214" s="20">
        <f t="shared" si="72"/>
        <v>98</v>
      </c>
      <c r="H214" s="20">
        <f t="shared" si="72"/>
        <v>601</v>
      </c>
      <c r="I214" s="20">
        <f t="shared" si="72"/>
        <v>0</v>
      </c>
      <c r="J214" s="20">
        <f t="shared" si="72"/>
        <v>0</v>
      </c>
      <c r="K214" s="20">
        <f t="shared" si="67"/>
        <v>0</v>
      </c>
      <c r="L214" s="20">
        <f t="shared" si="72"/>
        <v>0</v>
      </c>
      <c r="M214" s="20">
        <f t="shared" si="72"/>
        <v>0</v>
      </c>
      <c r="N214" s="20">
        <f t="shared" si="72"/>
        <v>0</v>
      </c>
      <c r="O214" s="20">
        <f t="shared" si="68"/>
        <v>0</v>
      </c>
      <c r="P214" s="20">
        <f t="shared" si="68"/>
        <v>0</v>
      </c>
      <c r="Q214" s="20">
        <f t="shared" si="72"/>
        <v>0</v>
      </c>
      <c r="R214" s="20">
        <f t="shared" si="72"/>
        <v>0</v>
      </c>
      <c r="S214" s="20">
        <f t="shared" si="72"/>
        <v>173.4</v>
      </c>
    </row>
    <row r="215" spans="1:19" ht="15.75">
      <c r="A215" s="15">
        <v>9</v>
      </c>
      <c r="B215" s="131" t="s">
        <v>16</v>
      </c>
      <c r="C215" s="131"/>
      <c r="D215" s="15"/>
      <c r="E215" s="20">
        <f aca="true" t="shared" si="73" ref="E215:S215">E97</f>
        <v>1500</v>
      </c>
      <c r="F215" s="20">
        <f t="shared" si="73"/>
        <v>0</v>
      </c>
      <c r="G215" s="20">
        <f t="shared" si="73"/>
        <v>0</v>
      </c>
      <c r="H215" s="20">
        <f t="shared" si="73"/>
        <v>0</v>
      </c>
      <c r="I215" s="20">
        <f t="shared" si="73"/>
        <v>0</v>
      </c>
      <c r="J215" s="20">
        <f t="shared" si="73"/>
        <v>0</v>
      </c>
      <c r="K215" s="20">
        <f t="shared" si="67"/>
        <v>0</v>
      </c>
      <c r="L215" s="20">
        <f t="shared" si="73"/>
        <v>0</v>
      </c>
      <c r="M215" s="20">
        <f t="shared" si="73"/>
        <v>1500</v>
      </c>
      <c r="N215" s="20">
        <f t="shared" si="73"/>
        <v>0</v>
      </c>
      <c r="O215" s="20">
        <f t="shared" si="68"/>
        <v>0</v>
      </c>
      <c r="P215" s="20">
        <f t="shared" si="68"/>
        <v>0</v>
      </c>
      <c r="Q215" s="20">
        <f t="shared" si="73"/>
        <v>0</v>
      </c>
      <c r="R215" s="20">
        <f t="shared" si="73"/>
        <v>0</v>
      </c>
      <c r="S215" s="20">
        <f t="shared" si="73"/>
        <v>1500</v>
      </c>
    </row>
    <row r="216" spans="1:19" ht="15.75">
      <c r="A216" s="15">
        <v>10</v>
      </c>
      <c r="B216" s="131" t="s">
        <v>42</v>
      </c>
      <c r="C216" s="131"/>
      <c r="D216" s="15"/>
      <c r="E216" s="20">
        <f aca="true" t="shared" si="74" ref="E216:S216">E102</f>
        <v>29.4</v>
      </c>
      <c r="F216" s="20">
        <f t="shared" si="74"/>
        <v>0</v>
      </c>
      <c r="G216" s="20">
        <f t="shared" si="74"/>
        <v>0</v>
      </c>
      <c r="H216" s="20">
        <f t="shared" si="74"/>
        <v>17.5</v>
      </c>
      <c r="I216" s="20">
        <f t="shared" si="74"/>
        <v>11.9</v>
      </c>
      <c r="J216" s="20">
        <f t="shared" si="74"/>
        <v>0</v>
      </c>
      <c r="K216" s="20">
        <f>K17</f>
        <v>0</v>
      </c>
      <c r="L216" s="20">
        <f t="shared" si="74"/>
        <v>0</v>
      </c>
      <c r="M216" s="20">
        <f t="shared" si="74"/>
        <v>0</v>
      </c>
      <c r="N216" s="20">
        <f t="shared" si="74"/>
        <v>0</v>
      </c>
      <c r="O216" s="20">
        <f aca="true" t="shared" si="75" ref="O216:P218">O17</f>
        <v>0</v>
      </c>
      <c r="P216" s="20">
        <f t="shared" si="75"/>
        <v>0</v>
      </c>
      <c r="Q216" s="20">
        <f t="shared" si="74"/>
        <v>0</v>
      </c>
      <c r="R216" s="20">
        <f t="shared" si="74"/>
        <v>0</v>
      </c>
      <c r="S216" s="20">
        <f t="shared" si="74"/>
        <v>29.4</v>
      </c>
    </row>
    <row r="217" spans="1:19" ht="15.75">
      <c r="A217" s="15">
        <v>11</v>
      </c>
      <c r="B217" s="131" t="s">
        <v>23</v>
      </c>
      <c r="C217" s="131"/>
      <c r="D217" s="15"/>
      <c r="E217" s="20">
        <f aca="true" t="shared" si="76" ref="E217:S217">E106</f>
        <v>3683.2</v>
      </c>
      <c r="F217" s="20">
        <f t="shared" si="76"/>
        <v>0</v>
      </c>
      <c r="G217" s="20">
        <f t="shared" si="76"/>
        <v>3359.2</v>
      </c>
      <c r="H217" s="20">
        <f t="shared" si="76"/>
        <v>0</v>
      </c>
      <c r="I217" s="20">
        <f t="shared" si="76"/>
        <v>0</v>
      </c>
      <c r="J217" s="20">
        <f t="shared" si="76"/>
        <v>0</v>
      </c>
      <c r="K217" s="20">
        <f>K18</f>
        <v>0</v>
      </c>
      <c r="L217" s="20">
        <f t="shared" si="76"/>
        <v>0</v>
      </c>
      <c r="M217" s="20">
        <f t="shared" si="76"/>
        <v>324</v>
      </c>
      <c r="N217" s="20">
        <f t="shared" si="76"/>
        <v>0</v>
      </c>
      <c r="O217" s="20">
        <f t="shared" si="75"/>
        <v>0</v>
      </c>
      <c r="P217" s="20">
        <f t="shared" si="75"/>
        <v>0</v>
      </c>
      <c r="Q217" s="20">
        <f t="shared" si="76"/>
        <v>0</v>
      </c>
      <c r="R217" s="20">
        <f t="shared" si="76"/>
        <v>0</v>
      </c>
      <c r="S217" s="20">
        <f t="shared" si="76"/>
        <v>3683.2</v>
      </c>
    </row>
    <row r="218" spans="1:19" ht="15.75">
      <c r="A218" s="15">
        <v>12</v>
      </c>
      <c r="B218" s="131" t="s">
        <v>24</v>
      </c>
      <c r="C218" s="131"/>
      <c r="D218" s="15"/>
      <c r="E218" s="20">
        <f aca="true" t="shared" si="77" ref="E218:S218">E115</f>
        <v>498.9</v>
      </c>
      <c r="F218" s="20">
        <f t="shared" si="77"/>
        <v>0</v>
      </c>
      <c r="G218" s="20">
        <f t="shared" si="77"/>
        <v>218</v>
      </c>
      <c r="H218" s="20">
        <f t="shared" si="77"/>
        <v>0</v>
      </c>
      <c r="I218" s="20">
        <f t="shared" si="77"/>
        <v>0</v>
      </c>
      <c r="J218" s="20">
        <f t="shared" si="77"/>
        <v>0</v>
      </c>
      <c r="K218" s="20">
        <f>K19</f>
        <v>0</v>
      </c>
      <c r="L218" s="20">
        <f t="shared" si="77"/>
        <v>0</v>
      </c>
      <c r="M218" s="20">
        <f t="shared" si="77"/>
        <v>280.9</v>
      </c>
      <c r="N218" s="20">
        <f t="shared" si="77"/>
        <v>0</v>
      </c>
      <c r="O218" s="20">
        <f t="shared" si="75"/>
        <v>0</v>
      </c>
      <c r="P218" s="20">
        <f t="shared" si="75"/>
        <v>0</v>
      </c>
      <c r="Q218" s="20">
        <f t="shared" si="77"/>
        <v>0</v>
      </c>
      <c r="R218" s="20">
        <f t="shared" si="77"/>
        <v>0</v>
      </c>
      <c r="S218" s="20">
        <f t="shared" si="77"/>
        <v>498.9</v>
      </c>
    </row>
    <row r="219" spans="1:19" ht="15.75">
      <c r="A219" s="15">
        <v>13</v>
      </c>
      <c r="B219" s="131" t="s">
        <v>26</v>
      </c>
      <c r="C219" s="131"/>
      <c r="D219" s="15"/>
      <c r="E219" s="20">
        <f aca="true" t="shared" si="78" ref="E219:S219">E187</f>
        <v>311118.4</v>
      </c>
      <c r="F219" s="20">
        <f t="shared" si="78"/>
        <v>0</v>
      </c>
      <c r="G219" s="20">
        <f t="shared" si="78"/>
        <v>4100</v>
      </c>
      <c r="H219" s="20">
        <f t="shared" si="78"/>
        <v>0</v>
      </c>
      <c r="I219" s="20">
        <f t="shared" si="78"/>
        <v>0</v>
      </c>
      <c r="J219" s="20">
        <f t="shared" si="78"/>
        <v>12200</v>
      </c>
      <c r="K219" s="20">
        <f t="shared" si="78"/>
        <v>1500</v>
      </c>
      <c r="L219" s="20">
        <f t="shared" si="78"/>
        <v>11885</v>
      </c>
      <c r="M219" s="20">
        <f t="shared" si="78"/>
        <v>274640</v>
      </c>
      <c r="N219" s="20">
        <f t="shared" si="78"/>
        <v>0</v>
      </c>
      <c r="O219" s="20">
        <f t="shared" si="78"/>
        <v>0</v>
      </c>
      <c r="P219" s="20">
        <f t="shared" si="78"/>
        <v>0</v>
      </c>
      <c r="Q219" s="20">
        <f t="shared" si="78"/>
        <v>0</v>
      </c>
      <c r="R219" s="20">
        <f t="shared" si="78"/>
        <v>6793.4</v>
      </c>
      <c r="S219" s="20">
        <f t="shared" si="78"/>
        <v>229995.4</v>
      </c>
    </row>
    <row r="220" spans="1:19" ht="15.75">
      <c r="A220" s="15">
        <v>14</v>
      </c>
      <c r="B220" s="131" t="s">
        <v>33</v>
      </c>
      <c r="C220" s="131"/>
      <c r="D220" s="15"/>
      <c r="E220" s="20">
        <f aca="true" t="shared" si="79" ref="E220:S220">E190</f>
        <v>0</v>
      </c>
      <c r="F220" s="20">
        <f t="shared" si="79"/>
        <v>0</v>
      </c>
      <c r="G220" s="20">
        <f t="shared" si="79"/>
        <v>0</v>
      </c>
      <c r="H220" s="20">
        <f t="shared" si="79"/>
        <v>0</v>
      </c>
      <c r="I220" s="20">
        <f t="shared" si="79"/>
        <v>0</v>
      </c>
      <c r="J220" s="20">
        <f t="shared" si="79"/>
        <v>0</v>
      </c>
      <c r="K220" s="20">
        <f>K21</f>
        <v>0</v>
      </c>
      <c r="L220" s="20">
        <f t="shared" si="79"/>
        <v>0</v>
      </c>
      <c r="M220" s="20">
        <f t="shared" si="79"/>
        <v>0</v>
      </c>
      <c r="N220" s="20">
        <f t="shared" si="79"/>
        <v>0</v>
      </c>
      <c r="O220" s="20">
        <f>O21</f>
        <v>0</v>
      </c>
      <c r="P220" s="20">
        <f>P21</f>
        <v>0</v>
      </c>
      <c r="Q220" s="20">
        <f t="shared" si="79"/>
        <v>0</v>
      </c>
      <c r="R220" s="20">
        <f t="shared" si="79"/>
        <v>0</v>
      </c>
      <c r="S220" s="20">
        <f t="shared" si="79"/>
        <v>0</v>
      </c>
    </row>
    <row r="221" spans="1:19" ht="15.75">
      <c r="A221" s="15">
        <v>15</v>
      </c>
      <c r="B221" s="131" t="s">
        <v>34</v>
      </c>
      <c r="C221" s="131"/>
      <c r="D221" s="15"/>
      <c r="E221" s="20">
        <f aca="true" t="shared" si="80" ref="E221:S221">E193</f>
        <v>0</v>
      </c>
      <c r="F221" s="20">
        <f t="shared" si="80"/>
        <v>0</v>
      </c>
      <c r="G221" s="20">
        <f t="shared" si="80"/>
        <v>0</v>
      </c>
      <c r="H221" s="20">
        <f t="shared" si="80"/>
        <v>0</v>
      </c>
      <c r="I221" s="20">
        <f t="shared" si="80"/>
        <v>0</v>
      </c>
      <c r="J221" s="20">
        <f t="shared" si="80"/>
        <v>0</v>
      </c>
      <c r="K221" s="20">
        <f t="shared" si="80"/>
        <v>0</v>
      </c>
      <c r="L221" s="20">
        <f t="shared" si="80"/>
        <v>0</v>
      </c>
      <c r="M221" s="20">
        <f t="shared" si="80"/>
        <v>0</v>
      </c>
      <c r="N221" s="20">
        <f t="shared" si="80"/>
        <v>0</v>
      </c>
      <c r="O221" s="20">
        <f t="shared" si="80"/>
        <v>0</v>
      </c>
      <c r="P221" s="20">
        <f t="shared" si="80"/>
        <v>0</v>
      </c>
      <c r="Q221" s="20">
        <f t="shared" si="80"/>
        <v>0</v>
      </c>
      <c r="R221" s="20">
        <f t="shared" si="80"/>
        <v>0</v>
      </c>
      <c r="S221" s="20">
        <f t="shared" si="80"/>
        <v>0</v>
      </c>
    </row>
    <row r="222" spans="1:19" ht="15.75">
      <c r="A222" s="15">
        <v>16</v>
      </c>
      <c r="B222" s="131" t="s">
        <v>35</v>
      </c>
      <c r="C222" s="131"/>
      <c r="D222" s="15"/>
      <c r="E222" s="20">
        <f aca="true" t="shared" si="81" ref="E222:S222">E198</f>
        <v>124404</v>
      </c>
      <c r="F222" s="20">
        <f t="shared" si="81"/>
        <v>0</v>
      </c>
      <c r="G222" s="20">
        <f t="shared" si="81"/>
        <v>0</v>
      </c>
      <c r="H222" s="20">
        <f t="shared" si="81"/>
        <v>0</v>
      </c>
      <c r="I222" s="20">
        <f t="shared" si="81"/>
        <v>0</v>
      </c>
      <c r="J222" s="20">
        <f t="shared" si="81"/>
        <v>0</v>
      </c>
      <c r="K222" s="20">
        <f>K24</f>
        <v>0</v>
      </c>
      <c r="L222" s="20">
        <f t="shared" si="81"/>
        <v>0</v>
      </c>
      <c r="M222" s="20">
        <f t="shared" si="81"/>
        <v>103804</v>
      </c>
      <c r="N222" s="20">
        <f t="shared" si="81"/>
        <v>20600</v>
      </c>
      <c r="O222" s="20">
        <f>O24</f>
        <v>0</v>
      </c>
      <c r="P222" s="20">
        <f>P24</f>
        <v>0</v>
      </c>
      <c r="Q222" s="20">
        <f t="shared" si="81"/>
        <v>0</v>
      </c>
      <c r="R222" s="20">
        <f t="shared" si="81"/>
        <v>0</v>
      </c>
      <c r="S222" s="20">
        <f t="shared" si="81"/>
        <v>124404</v>
      </c>
    </row>
    <row r="223" spans="1:19" ht="15.75">
      <c r="A223" s="15">
        <v>17</v>
      </c>
      <c r="B223" s="131" t="s">
        <v>46</v>
      </c>
      <c r="C223" s="131"/>
      <c r="D223" s="15"/>
      <c r="E223" s="20">
        <f aca="true" t="shared" si="82" ref="E223:S223">E201</f>
        <v>0</v>
      </c>
      <c r="F223" s="20">
        <f t="shared" si="82"/>
        <v>0</v>
      </c>
      <c r="G223" s="20">
        <f t="shared" si="82"/>
        <v>0</v>
      </c>
      <c r="H223" s="20">
        <f t="shared" si="82"/>
        <v>0</v>
      </c>
      <c r="I223" s="20">
        <f t="shared" si="82"/>
        <v>0</v>
      </c>
      <c r="J223" s="20">
        <f t="shared" si="82"/>
        <v>0</v>
      </c>
      <c r="K223" s="20">
        <f>K25</f>
        <v>0</v>
      </c>
      <c r="L223" s="20">
        <f t="shared" si="82"/>
        <v>0</v>
      </c>
      <c r="M223" s="20">
        <f t="shared" si="82"/>
        <v>0</v>
      </c>
      <c r="N223" s="20">
        <f t="shared" si="82"/>
        <v>0</v>
      </c>
      <c r="O223" s="20">
        <f>O25</f>
        <v>0</v>
      </c>
      <c r="P223" s="20">
        <f>P25</f>
        <v>0</v>
      </c>
      <c r="Q223" s="20">
        <f t="shared" si="82"/>
        <v>0</v>
      </c>
      <c r="R223" s="20">
        <f t="shared" si="82"/>
        <v>0</v>
      </c>
      <c r="S223" s="20">
        <f t="shared" si="82"/>
        <v>0</v>
      </c>
    </row>
    <row r="224" spans="1:19" ht="15.75">
      <c r="A224" s="15">
        <v>18</v>
      </c>
      <c r="B224" s="131"/>
      <c r="C224" s="131"/>
      <c r="D224" s="15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20"/>
    </row>
    <row r="225" spans="1:19" ht="15.75">
      <c r="A225" s="39">
        <v>19</v>
      </c>
      <c r="B225" s="133" t="s">
        <v>43</v>
      </c>
      <c r="C225" s="133"/>
      <c r="D225" s="29"/>
      <c r="E225" s="34">
        <f aca="true" t="shared" si="83" ref="E225:S225">SUM(E207:E224)</f>
        <v>561190.4</v>
      </c>
      <c r="F225" s="34">
        <f t="shared" si="83"/>
        <v>0</v>
      </c>
      <c r="G225" s="34">
        <f t="shared" si="83"/>
        <v>105935.3</v>
      </c>
      <c r="H225" s="34">
        <f t="shared" si="83"/>
        <v>7990.4</v>
      </c>
      <c r="I225" s="34">
        <f t="shared" si="83"/>
        <v>158.8</v>
      </c>
      <c r="J225" s="34">
        <f t="shared" si="83"/>
        <v>12200</v>
      </c>
      <c r="K225" s="34">
        <f t="shared" si="83"/>
        <v>1500</v>
      </c>
      <c r="L225" s="34">
        <f t="shared" si="83"/>
        <v>11885</v>
      </c>
      <c r="M225" s="34">
        <f t="shared" si="83"/>
        <v>385531.3</v>
      </c>
      <c r="N225" s="34">
        <f t="shared" si="83"/>
        <v>20600</v>
      </c>
      <c r="O225" s="34">
        <f>SUM(O207:O224)</f>
        <v>3915.9</v>
      </c>
      <c r="P225" s="34">
        <f>SUM(P207:P224)</f>
        <v>1355.6</v>
      </c>
      <c r="Q225" s="34">
        <f t="shared" si="83"/>
        <v>3324.7</v>
      </c>
      <c r="R225" s="34">
        <f t="shared" si="83"/>
        <v>6793.4</v>
      </c>
      <c r="S225" s="34">
        <f t="shared" si="83"/>
        <v>403915.6</v>
      </c>
    </row>
    <row r="226" spans="1:19" ht="15.75">
      <c r="A226" s="15"/>
      <c r="B226" s="131"/>
      <c r="C226" s="131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20"/>
    </row>
    <row r="227" spans="1:19" ht="15.75">
      <c r="A227" s="40"/>
      <c r="B227" s="132"/>
      <c r="C227" s="132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2"/>
    </row>
    <row r="228" spans="3:19" ht="15.75">
      <c r="C228" s="10" t="s">
        <v>69</v>
      </c>
      <c r="E228" s="25">
        <f>E203-E225</f>
        <v>0</v>
      </c>
      <c r="F228" s="25">
        <f aca="true" t="shared" si="84" ref="F228:S228">F203-F225</f>
        <v>0</v>
      </c>
      <c r="G228" s="25">
        <f t="shared" si="84"/>
        <v>0</v>
      </c>
      <c r="H228" s="25">
        <f t="shared" si="84"/>
        <v>0</v>
      </c>
      <c r="I228" s="25">
        <f t="shared" si="84"/>
        <v>0</v>
      </c>
      <c r="J228" s="25">
        <f t="shared" si="84"/>
        <v>0</v>
      </c>
      <c r="K228" s="25">
        <f t="shared" si="84"/>
        <v>0</v>
      </c>
      <c r="L228" s="25">
        <f t="shared" si="84"/>
        <v>0</v>
      </c>
      <c r="M228" s="25">
        <f t="shared" si="84"/>
        <v>0</v>
      </c>
      <c r="N228" s="25">
        <f t="shared" si="84"/>
        <v>0</v>
      </c>
      <c r="O228" s="25">
        <f t="shared" si="84"/>
        <v>0</v>
      </c>
      <c r="P228" s="25">
        <f t="shared" si="84"/>
        <v>0</v>
      </c>
      <c r="Q228" s="25">
        <f t="shared" si="84"/>
        <v>0</v>
      </c>
      <c r="R228" s="25">
        <f t="shared" si="84"/>
        <v>0</v>
      </c>
      <c r="S228" s="25">
        <f t="shared" si="84"/>
        <v>0</v>
      </c>
    </row>
    <row r="289" ht="14.25" customHeight="1"/>
    <row r="312" spans="1:19" ht="12" customHeight="1">
      <c r="A312" s="41"/>
      <c r="B312" s="80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</row>
    <row r="313" spans="1:19" ht="12" customHeight="1">
      <c r="A313" s="41"/>
      <c r="B313" s="80"/>
      <c r="C313" s="43"/>
      <c r="D313" s="44"/>
      <c r="E313" s="44"/>
      <c r="F313" s="45"/>
      <c r="G313" s="45"/>
      <c r="H313" s="45"/>
      <c r="I313" s="45"/>
      <c r="J313" s="44"/>
      <c r="K313" s="44"/>
      <c r="L313" s="44"/>
      <c r="M313" s="44"/>
      <c r="N313" s="44"/>
      <c r="O313" s="44"/>
      <c r="P313" s="44"/>
      <c r="Q313" s="45"/>
      <c r="R313" s="45"/>
      <c r="S313" s="44"/>
    </row>
    <row r="314" spans="1:19" ht="12" customHeight="1">
      <c r="A314" s="41"/>
      <c r="B314" s="80"/>
      <c r="C314" s="43"/>
      <c r="D314" s="44"/>
      <c r="E314" s="44"/>
      <c r="F314" s="45"/>
      <c r="G314" s="45"/>
      <c r="H314" s="45"/>
      <c r="I314" s="45"/>
      <c r="J314" s="44"/>
      <c r="K314" s="44"/>
      <c r="L314" s="44"/>
      <c r="M314" s="44"/>
      <c r="N314" s="44"/>
      <c r="O314" s="44"/>
      <c r="P314" s="44"/>
      <c r="Q314" s="45"/>
      <c r="R314" s="45"/>
      <c r="S314" s="44"/>
    </row>
    <row r="315" spans="1:19" ht="12" customHeight="1">
      <c r="A315" s="41"/>
      <c r="B315" s="80"/>
      <c r="C315" s="43"/>
      <c r="D315" s="44"/>
      <c r="E315" s="44"/>
      <c r="F315" s="45"/>
      <c r="G315" s="45"/>
      <c r="H315" s="45"/>
      <c r="I315" s="45"/>
      <c r="J315" s="44"/>
      <c r="K315" s="44"/>
      <c r="L315" s="44"/>
      <c r="M315" s="44"/>
      <c r="N315" s="44"/>
      <c r="O315" s="44"/>
      <c r="P315" s="44"/>
      <c r="Q315" s="45"/>
      <c r="R315" s="45"/>
      <c r="S315" s="44"/>
    </row>
    <row r="316" spans="1:19" ht="12" customHeight="1">
      <c r="A316" s="41"/>
      <c r="B316" s="80"/>
      <c r="C316" s="43"/>
      <c r="D316" s="44"/>
      <c r="E316" s="44"/>
      <c r="F316" s="45"/>
      <c r="G316" s="45"/>
      <c r="H316" s="45"/>
      <c r="I316" s="45"/>
      <c r="J316" s="44"/>
      <c r="K316" s="44"/>
      <c r="L316" s="44"/>
      <c r="M316" s="44"/>
      <c r="N316" s="44"/>
      <c r="O316" s="44"/>
      <c r="P316" s="44"/>
      <c r="Q316" s="45"/>
      <c r="R316" s="45"/>
      <c r="S316" s="44"/>
    </row>
    <row r="317" spans="1:19" ht="12" customHeight="1">
      <c r="A317" s="41"/>
      <c r="B317" s="80"/>
      <c r="C317" s="43"/>
      <c r="D317" s="44"/>
      <c r="E317" s="44"/>
      <c r="F317" s="45"/>
      <c r="G317" s="45"/>
      <c r="H317" s="45"/>
      <c r="I317" s="45"/>
      <c r="J317" s="44"/>
      <c r="K317" s="44"/>
      <c r="L317" s="44"/>
      <c r="M317" s="44"/>
      <c r="N317" s="44"/>
      <c r="O317" s="44"/>
      <c r="P317" s="44"/>
      <c r="Q317" s="45"/>
      <c r="R317" s="45"/>
      <c r="S317" s="44"/>
    </row>
    <row r="318" spans="1:19" ht="12" customHeight="1">
      <c r="A318" s="41"/>
      <c r="B318" s="80"/>
      <c r="C318" s="43"/>
      <c r="D318" s="44"/>
      <c r="E318" s="44"/>
      <c r="F318" s="45"/>
      <c r="G318" s="45"/>
      <c r="H318" s="45"/>
      <c r="I318" s="45"/>
      <c r="J318" s="44"/>
      <c r="K318" s="44"/>
      <c r="L318" s="44"/>
      <c r="M318" s="44"/>
      <c r="N318" s="44"/>
      <c r="O318" s="44"/>
      <c r="P318" s="44"/>
      <c r="Q318" s="45"/>
      <c r="R318" s="45"/>
      <c r="S318" s="44"/>
    </row>
    <row r="319" spans="1:19" ht="12" customHeight="1">
      <c r="A319" s="41"/>
      <c r="B319" s="80"/>
      <c r="C319" s="43"/>
      <c r="D319" s="44"/>
      <c r="E319" s="44"/>
      <c r="F319" s="45"/>
      <c r="G319" s="45"/>
      <c r="H319" s="45"/>
      <c r="I319" s="45"/>
      <c r="J319" s="44"/>
      <c r="K319" s="44"/>
      <c r="L319" s="44"/>
      <c r="M319" s="44"/>
      <c r="N319" s="44"/>
      <c r="O319" s="44"/>
      <c r="P319" s="44"/>
      <c r="Q319" s="45"/>
      <c r="R319" s="45"/>
      <c r="S319" s="44"/>
    </row>
    <row r="320" spans="1:19" ht="12" customHeight="1">
      <c r="A320" s="41"/>
      <c r="B320" s="80"/>
      <c r="C320" s="43"/>
      <c r="D320" s="44"/>
      <c r="E320" s="44"/>
      <c r="F320" s="45"/>
      <c r="G320" s="45"/>
      <c r="H320" s="45"/>
      <c r="I320" s="45"/>
      <c r="J320" s="44"/>
      <c r="K320" s="44"/>
      <c r="L320" s="44"/>
      <c r="M320" s="44"/>
      <c r="N320" s="44"/>
      <c r="O320" s="44"/>
      <c r="P320" s="44"/>
      <c r="Q320" s="45"/>
      <c r="R320" s="45"/>
      <c r="S320" s="44"/>
    </row>
    <row r="321" spans="1:19" ht="12" customHeight="1">
      <c r="A321" s="41"/>
      <c r="B321" s="80"/>
      <c r="C321" s="43"/>
      <c r="D321" s="44"/>
      <c r="E321" s="44"/>
      <c r="F321" s="45"/>
      <c r="G321" s="45"/>
      <c r="H321" s="45"/>
      <c r="I321" s="45"/>
      <c r="J321" s="44"/>
      <c r="K321" s="44"/>
      <c r="L321" s="44"/>
      <c r="M321" s="44"/>
      <c r="N321" s="44"/>
      <c r="O321" s="44"/>
      <c r="P321" s="44"/>
      <c r="Q321" s="45"/>
      <c r="R321" s="45"/>
      <c r="S321" s="44"/>
    </row>
    <row r="322" spans="1:19" ht="12" customHeight="1">
      <c r="A322" s="41"/>
      <c r="B322" s="80"/>
      <c r="C322" s="43"/>
      <c r="D322" s="44"/>
      <c r="E322" s="44"/>
      <c r="F322" s="45"/>
      <c r="G322" s="45"/>
      <c r="H322" s="45"/>
      <c r="I322" s="45"/>
      <c r="J322" s="44"/>
      <c r="K322" s="44"/>
      <c r="L322" s="44"/>
      <c r="M322" s="44"/>
      <c r="N322" s="44"/>
      <c r="O322" s="44"/>
      <c r="P322" s="44"/>
      <c r="Q322" s="45"/>
      <c r="R322" s="45"/>
      <c r="S322" s="44"/>
    </row>
    <row r="323" spans="1:19" ht="12" customHeight="1">
      <c r="A323" s="41"/>
      <c r="B323" s="80"/>
      <c r="C323" s="43"/>
      <c r="D323" s="44"/>
      <c r="E323" s="44"/>
      <c r="F323" s="45"/>
      <c r="G323" s="45"/>
      <c r="H323" s="45"/>
      <c r="I323" s="45"/>
      <c r="J323" s="44"/>
      <c r="K323" s="44"/>
      <c r="L323" s="44"/>
      <c r="M323" s="44"/>
      <c r="N323" s="44"/>
      <c r="O323" s="44"/>
      <c r="P323" s="44"/>
      <c r="Q323" s="45"/>
      <c r="R323" s="45"/>
      <c r="S323" s="44"/>
    </row>
    <row r="324" spans="1:19" ht="12" customHeight="1">
      <c r="A324" s="41"/>
      <c r="B324" s="80"/>
      <c r="C324" s="43"/>
      <c r="D324" s="44"/>
      <c r="E324" s="44"/>
      <c r="F324" s="45"/>
      <c r="G324" s="45"/>
      <c r="H324" s="45"/>
      <c r="I324" s="45"/>
      <c r="J324" s="44"/>
      <c r="K324" s="44"/>
      <c r="L324" s="44"/>
      <c r="M324" s="44"/>
      <c r="N324" s="44"/>
      <c r="O324" s="44"/>
      <c r="P324" s="44"/>
      <c r="Q324" s="45"/>
      <c r="R324" s="45"/>
      <c r="S324" s="44"/>
    </row>
    <row r="325" spans="1:19" ht="12" customHeight="1">
      <c r="A325" s="41"/>
      <c r="B325" s="80"/>
      <c r="C325" s="43"/>
      <c r="D325" s="44"/>
      <c r="E325" s="44"/>
      <c r="F325" s="45"/>
      <c r="G325" s="45"/>
      <c r="H325" s="45"/>
      <c r="I325" s="45"/>
      <c r="J325" s="44"/>
      <c r="K325" s="44"/>
      <c r="L325" s="44"/>
      <c r="M325" s="44"/>
      <c r="N325" s="44"/>
      <c r="O325" s="44"/>
      <c r="P325" s="44"/>
      <c r="Q325" s="45"/>
      <c r="R325" s="45"/>
      <c r="S325" s="44"/>
    </row>
    <row r="326" spans="1:19" ht="12" customHeight="1">
      <c r="A326" s="41"/>
      <c r="B326" s="80"/>
      <c r="C326" s="43"/>
      <c r="D326" s="44"/>
      <c r="E326" s="44"/>
      <c r="F326" s="45"/>
      <c r="G326" s="45"/>
      <c r="H326" s="45"/>
      <c r="I326" s="45"/>
      <c r="J326" s="44"/>
      <c r="K326" s="44"/>
      <c r="L326" s="44"/>
      <c r="M326" s="44"/>
      <c r="N326" s="44"/>
      <c r="O326" s="44"/>
      <c r="P326" s="44"/>
      <c r="Q326" s="45"/>
      <c r="R326" s="45"/>
      <c r="S326" s="44"/>
    </row>
    <row r="327" spans="1:19" ht="12" customHeight="1">
      <c r="A327" s="41"/>
      <c r="B327" s="80"/>
      <c r="C327" s="43"/>
      <c r="D327" s="44"/>
      <c r="E327" s="44"/>
      <c r="F327" s="45"/>
      <c r="G327" s="45"/>
      <c r="H327" s="45"/>
      <c r="I327" s="45"/>
      <c r="J327" s="44"/>
      <c r="K327" s="44"/>
      <c r="L327" s="44"/>
      <c r="M327" s="44"/>
      <c r="N327" s="44"/>
      <c r="O327" s="44"/>
      <c r="P327" s="44"/>
      <c r="Q327" s="45"/>
      <c r="R327" s="45"/>
      <c r="S327" s="44"/>
    </row>
    <row r="328" spans="1:19" ht="12" customHeight="1">
      <c r="A328" s="41"/>
      <c r="B328" s="80"/>
      <c r="C328" s="43"/>
      <c r="D328" s="44"/>
      <c r="E328" s="44"/>
      <c r="F328" s="45"/>
      <c r="G328" s="45"/>
      <c r="H328" s="45"/>
      <c r="I328" s="45"/>
      <c r="J328" s="44"/>
      <c r="K328" s="44"/>
      <c r="L328" s="44"/>
      <c r="M328" s="44"/>
      <c r="N328" s="44"/>
      <c r="O328" s="44"/>
      <c r="P328" s="44"/>
      <c r="Q328" s="45"/>
      <c r="R328" s="45"/>
      <c r="S328" s="44"/>
    </row>
    <row r="329" spans="1:19" ht="12" customHeight="1">
      <c r="A329" s="41"/>
      <c r="B329" s="80"/>
      <c r="C329" s="43"/>
      <c r="D329" s="44"/>
      <c r="E329" s="44"/>
      <c r="F329" s="45"/>
      <c r="G329" s="45"/>
      <c r="H329" s="45"/>
      <c r="I329" s="45"/>
      <c r="J329" s="44"/>
      <c r="K329" s="44"/>
      <c r="L329" s="44"/>
      <c r="M329" s="44"/>
      <c r="N329" s="44"/>
      <c r="O329" s="44"/>
      <c r="P329" s="44"/>
      <c r="Q329" s="45"/>
      <c r="R329" s="45"/>
      <c r="S329" s="44"/>
    </row>
    <row r="330" spans="1:19" ht="12" customHeight="1">
      <c r="A330" s="41"/>
      <c r="B330" s="80"/>
      <c r="C330" s="43"/>
      <c r="D330" s="44"/>
      <c r="E330" s="44"/>
      <c r="F330" s="45"/>
      <c r="G330" s="45"/>
      <c r="H330" s="45"/>
      <c r="I330" s="45"/>
      <c r="J330" s="44"/>
      <c r="K330" s="44"/>
      <c r="L330" s="44"/>
      <c r="M330" s="44"/>
      <c r="N330" s="44"/>
      <c r="O330" s="44"/>
      <c r="P330" s="44"/>
      <c r="Q330" s="45"/>
      <c r="R330" s="45"/>
      <c r="S330" s="44"/>
    </row>
    <row r="331" spans="1:19" ht="12" customHeight="1">
      <c r="A331" s="41"/>
      <c r="B331" s="80"/>
      <c r="C331" s="43"/>
      <c r="D331" s="44"/>
      <c r="E331" s="44"/>
      <c r="F331" s="45"/>
      <c r="G331" s="45"/>
      <c r="H331" s="45"/>
      <c r="I331" s="45"/>
      <c r="J331" s="44"/>
      <c r="K331" s="44"/>
      <c r="L331" s="44"/>
      <c r="M331" s="44"/>
      <c r="N331" s="44"/>
      <c r="O331" s="44"/>
      <c r="P331" s="44"/>
      <c r="Q331" s="45"/>
      <c r="R331" s="45"/>
      <c r="S331" s="44"/>
    </row>
    <row r="332" spans="1:19" ht="12" customHeight="1">
      <c r="A332" s="41"/>
      <c r="B332" s="80"/>
      <c r="C332" s="43"/>
      <c r="D332" s="44"/>
      <c r="E332" s="44"/>
      <c r="F332" s="45"/>
      <c r="G332" s="45"/>
      <c r="H332" s="45"/>
      <c r="I332" s="45"/>
      <c r="J332" s="44"/>
      <c r="K332" s="44"/>
      <c r="L332" s="44"/>
      <c r="M332" s="44"/>
      <c r="N332" s="44"/>
      <c r="O332" s="44"/>
      <c r="P332" s="44"/>
      <c r="Q332" s="45"/>
      <c r="R332" s="45"/>
      <c r="S332" s="44"/>
    </row>
    <row r="333" spans="1:19" ht="12" customHeight="1">
      <c r="A333" s="41"/>
      <c r="B333" s="80"/>
      <c r="C333" s="43"/>
      <c r="D333" s="44"/>
      <c r="E333" s="44"/>
      <c r="F333" s="45"/>
      <c r="G333" s="45"/>
      <c r="H333" s="45"/>
      <c r="I333" s="45"/>
      <c r="J333" s="44"/>
      <c r="K333" s="44"/>
      <c r="L333" s="44"/>
      <c r="M333" s="44"/>
      <c r="N333" s="44"/>
      <c r="O333" s="44"/>
      <c r="P333" s="44"/>
      <c r="Q333" s="45"/>
      <c r="R333" s="45"/>
      <c r="S333" s="44"/>
    </row>
    <row r="334" spans="1:19" ht="12" customHeight="1">
      <c r="A334" s="41"/>
      <c r="B334" s="80"/>
      <c r="C334" s="43"/>
      <c r="D334" s="44"/>
      <c r="E334" s="44"/>
      <c r="F334" s="45"/>
      <c r="G334" s="45"/>
      <c r="H334" s="45"/>
      <c r="I334" s="45"/>
      <c r="J334" s="44"/>
      <c r="K334" s="44"/>
      <c r="L334" s="44"/>
      <c r="M334" s="44"/>
      <c r="N334" s="44"/>
      <c r="O334" s="44"/>
      <c r="P334" s="44"/>
      <c r="Q334" s="45"/>
      <c r="R334" s="45"/>
      <c r="S334" s="44"/>
    </row>
    <row r="335" spans="1:19" ht="12" customHeight="1">
      <c r="A335" s="41"/>
      <c r="B335" s="80"/>
      <c r="C335" s="43"/>
      <c r="D335" s="44"/>
      <c r="E335" s="44"/>
      <c r="F335" s="45"/>
      <c r="G335" s="45"/>
      <c r="H335" s="45"/>
      <c r="I335" s="45"/>
      <c r="J335" s="44"/>
      <c r="K335" s="44"/>
      <c r="L335" s="44"/>
      <c r="M335" s="44"/>
      <c r="N335" s="44"/>
      <c r="O335" s="44"/>
      <c r="P335" s="44"/>
      <c r="Q335" s="45"/>
      <c r="R335" s="45"/>
      <c r="S335" s="44"/>
    </row>
    <row r="336" spans="1:19" ht="12" customHeight="1">
      <c r="A336" s="41"/>
      <c r="B336" s="80"/>
      <c r="C336" s="43"/>
      <c r="D336" s="44"/>
      <c r="E336" s="44"/>
      <c r="F336" s="45"/>
      <c r="G336" s="45"/>
      <c r="H336" s="45"/>
      <c r="I336" s="45"/>
      <c r="J336" s="44"/>
      <c r="K336" s="44"/>
      <c r="L336" s="44"/>
      <c r="M336" s="44"/>
      <c r="N336" s="44"/>
      <c r="O336" s="44"/>
      <c r="P336" s="44"/>
      <c r="Q336" s="45"/>
      <c r="R336" s="45"/>
      <c r="S336" s="44"/>
    </row>
    <row r="337" spans="1:19" ht="12" customHeight="1">
      <c r="A337" s="41"/>
      <c r="B337" s="80"/>
      <c r="C337" s="43"/>
      <c r="D337" s="44"/>
      <c r="E337" s="44"/>
      <c r="F337" s="45"/>
      <c r="G337" s="45"/>
      <c r="H337" s="45"/>
      <c r="I337" s="45"/>
      <c r="J337" s="44"/>
      <c r="K337" s="44"/>
      <c r="L337" s="44"/>
      <c r="M337" s="44"/>
      <c r="N337" s="44"/>
      <c r="O337" s="44"/>
      <c r="P337" s="44"/>
      <c r="Q337" s="45"/>
      <c r="R337" s="45"/>
      <c r="S337" s="44"/>
    </row>
    <row r="338" spans="1:19" ht="12" customHeight="1">
      <c r="A338" s="41"/>
      <c r="B338" s="80"/>
      <c r="C338" s="43"/>
      <c r="D338" s="44"/>
      <c r="E338" s="44"/>
      <c r="F338" s="45"/>
      <c r="G338" s="45"/>
      <c r="H338" s="45"/>
      <c r="I338" s="45"/>
      <c r="J338" s="44"/>
      <c r="K338" s="44"/>
      <c r="L338" s="44"/>
      <c r="M338" s="44"/>
      <c r="N338" s="44"/>
      <c r="O338" s="44"/>
      <c r="P338" s="44"/>
      <c r="Q338" s="45"/>
      <c r="R338" s="45"/>
      <c r="S338" s="44"/>
    </row>
    <row r="339" spans="1:19" ht="12" customHeight="1">
      <c r="A339" s="41"/>
      <c r="B339" s="80"/>
      <c r="C339" s="43"/>
      <c r="D339" s="44"/>
      <c r="E339" s="44"/>
      <c r="F339" s="45"/>
      <c r="G339" s="45"/>
      <c r="H339" s="45"/>
      <c r="I339" s="45"/>
      <c r="J339" s="44"/>
      <c r="K339" s="44"/>
      <c r="L339" s="44"/>
      <c r="M339" s="44"/>
      <c r="N339" s="44"/>
      <c r="O339" s="44"/>
      <c r="P339" s="44"/>
      <c r="Q339" s="45"/>
      <c r="R339" s="45"/>
      <c r="S339" s="44"/>
    </row>
    <row r="340" spans="1:19" ht="12" customHeight="1">
      <c r="A340" s="41"/>
      <c r="B340" s="80"/>
      <c r="C340" s="43"/>
      <c r="D340" s="44"/>
      <c r="E340" s="44"/>
      <c r="F340" s="45"/>
      <c r="G340" s="45"/>
      <c r="H340" s="45"/>
      <c r="I340" s="45"/>
      <c r="J340" s="44"/>
      <c r="K340" s="44"/>
      <c r="L340" s="44"/>
      <c r="M340" s="44"/>
      <c r="N340" s="44"/>
      <c r="O340" s="44"/>
      <c r="P340" s="44"/>
      <c r="Q340" s="45"/>
      <c r="R340" s="45"/>
      <c r="S340" s="44"/>
    </row>
    <row r="341" spans="1:19" ht="12" customHeight="1">
      <c r="A341" s="41"/>
      <c r="B341" s="80"/>
      <c r="C341" s="43"/>
      <c r="D341" s="44"/>
      <c r="E341" s="44"/>
      <c r="F341" s="45"/>
      <c r="G341" s="45"/>
      <c r="H341" s="45"/>
      <c r="I341" s="45"/>
      <c r="J341" s="44"/>
      <c r="K341" s="44"/>
      <c r="L341" s="44"/>
      <c r="M341" s="44"/>
      <c r="N341" s="44"/>
      <c r="O341" s="44"/>
      <c r="P341" s="44"/>
      <c r="Q341" s="45"/>
      <c r="R341" s="45"/>
      <c r="S341" s="44"/>
    </row>
    <row r="342" spans="1:19" ht="12" customHeight="1">
      <c r="A342" s="41"/>
      <c r="B342" s="80"/>
      <c r="C342" s="43"/>
      <c r="D342" s="44"/>
      <c r="E342" s="44"/>
      <c r="F342" s="45"/>
      <c r="G342" s="45"/>
      <c r="H342" s="45"/>
      <c r="I342" s="45"/>
      <c r="J342" s="44"/>
      <c r="K342" s="44"/>
      <c r="L342" s="44"/>
      <c r="M342" s="44"/>
      <c r="N342" s="44"/>
      <c r="O342" s="44"/>
      <c r="P342" s="44"/>
      <c r="Q342" s="45"/>
      <c r="R342" s="45"/>
      <c r="S342" s="44"/>
    </row>
    <row r="343" spans="1:19" ht="12" customHeight="1">
      <c r="A343" s="41"/>
      <c r="B343" s="80"/>
      <c r="C343" s="43"/>
      <c r="D343" s="44"/>
      <c r="E343" s="44"/>
      <c r="F343" s="45"/>
      <c r="G343" s="45"/>
      <c r="H343" s="45"/>
      <c r="I343" s="45"/>
      <c r="J343" s="44"/>
      <c r="K343" s="44"/>
      <c r="L343" s="44"/>
      <c r="M343" s="44"/>
      <c r="N343" s="44"/>
      <c r="O343" s="44"/>
      <c r="P343" s="44"/>
      <c r="Q343" s="45"/>
      <c r="R343" s="45"/>
      <c r="S343" s="44"/>
    </row>
    <row r="344" spans="1:19" ht="12" customHeight="1">
      <c r="A344" s="41"/>
      <c r="B344" s="80"/>
      <c r="C344" s="43"/>
      <c r="D344" s="44"/>
      <c r="E344" s="44"/>
      <c r="F344" s="45"/>
      <c r="G344" s="45"/>
      <c r="H344" s="45"/>
      <c r="I344" s="45"/>
      <c r="J344" s="44"/>
      <c r="K344" s="44"/>
      <c r="L344" s="44"/>
      <c r="M344" s="44"/>
      <c r="N344" s="44"/>
      <c r="O344" s="44"/>
      <c r="P344" s="44"/>
      <c r="Q344" s="45"/>
      <c r="R344" s="45"/>
      <c r="S344" s="44"/>
    </row>
    <row r="345" spans="1:19" ht="12" customHeight="1">
      <c r="A345" s="41"/>
      <c r="B345" s="80"/>
      <c r="C345" s="43"/>
      <c r="D345" s="44"/>
      <c r="E345" s="44"/>
      <c r="F345" s="45"/>
      <c r="G345" s="45"/>
      <c r="H345" s="45"/>
      <c r="I345" s="45"/>
      <c r="J345" s="44"/>
      <c r="K345" s="44"/>
      <c r="L345" s="44"/>
      <c r="M345" s="44"/>
      <c r="N345" s="44"/>
      <c r="O345" s="44"/>
      <c r="P345" s="44"/>
      <c r="Q345" s="45"/>
      <c r="R345" s="45"/>
      <c r="S345" s="44"/>
    </row>
    <row r="346" spans="1:19" ht="12" customHeight="1">
      <c r="A346" s="41"/>
      <c r="B346" s="80"/>
      <c r="C346" s="43"/>
      <c r="D346" s="44"/>
      <c r="E346" s="44"/>
      <c r="F346" s="45"/>
      <c r="G346" s="45"/>
      <c r="H346" s="45"/>
      <c r="I346" s="45"/>
      <c r="J346" s="44"/>
      <c r="K346" s="44"/>
      <c r="L346" s="44"/>
      <c r="M346" s="44"/>
      <c r="N346" s="44"/>
      <c r="O346" s="44"/>
      <c r="P346" s="44"/>
      <c r="Q346" s="45"/>
      <c r="R346" s="45"/>
      <c r="S346" s="44"/>
    </row>
    <row r="347" spans="1:19" ht="12" customHeight="1">
      <c r="A347" s="41"/>
      <c r="B347" s="80"/>
      <c r="C347" s="43"/>
      <c r="D347" s="44"/>
      <c r="E347" s="44"/>
      <c r="F347" s="45"/>
      <c r="G347" s="45"/>
      <c r="H347" s="45"/>
      <c r="I347" s="45"/>
      <c r="J347" s="44"/>
      <c r="K347" s="44"/>
      <c r="L347" s="44"/>
      <c r="M347" s="44"/>
      <c r="N347" s="44"/>
      <c r="O347" s="44"/>
      <c r="P347" s="44"/>
      <c r="Q347" s="45"/>
      <c r="R347" s="45"/>
      <c r="S347" s="44"/>
    </row>
    <row r="348" spans="1:19" ht="12" customHeight="1">
      <c r="A348" s="41"/>
      <c r="B348" s="80"/>
      <c r="C348" s="43"/>
      <c r="D348" s="44"/>
      <c r="E348" s="44"/>
      <c r="F348" s="45"/>
      <c r="G348" s="45"/>
      <c r="H348" s="44"/>
      <c r="I348" s="44"/>
      <c r="J348" s="44"/>
      <c r="K348" s="44"/>
      <c r="L348" s="44"/>
      <c r="M348" s="44"/>
      <c r="N348" s="44"/>
      <c r="O348" s="44"/>
      <c r="P348" s="44"/>
      <c r="Q348" s="45"/>
      <c r="R348" s="45"/>
      <c r="S348" s="44"/>
    </row>
    <row r="349" spans="1:19" ht="12" customHeight="1">
      <c r="A349" s="41"/>
      <c r="B349" s="80"/>
      <c r="C349" s="43"/>
      <c r="D349" s="44"/>
      <c r="E349" s="44"/>
      <c r="F349" s="45"/>
      <c r="G349" s="45"/>
      <c r="H349" s="45"/>
      <c r="I349" s="45"/>
      <c r="J349" s="44"/>
      <c r="K349" s="44"/>
      <c r="L349" s="44"/>
      <c r="M349" s="44"/>
      <c r="N349" s="44"/>
      <c r="O349" s="44"/>
      <c r="P349" s="44"/>
      <c r="Q349" s="45"/>
      <c r="R349" s="45"/>
      <c r="S349" s="44"/>
    </row>
    <row r="350" spans="1:19" ht="12" customHeight="1">
      <c r="A350" s="41"/>
      <c r="B350" s="80"/>
      <c r="C350" s="43"/>
      <c r="D350" s="44"/>
      <c r="E350" s="44"/>
      <c r="F350" s="45"/>
      <c r="G350" s="45"/>
      <c r="H350" s="45"/>
      <c r="I350" s="45"/>
      <c r="J350" s="44"/>
      <c r="K350" s="44"/>
      <c r="L350" s="44"/>
      <c r="M350" s="44"/>
      <c r="N350" s="44"/>
      <c r="O350" s="44"/>
      <c r="P350" s="44"/>
      <c r="Q350" s="45"/>
      <c r="R350" s="45"/>
      <c r="S350" s="44"/>
    </row>
    <row r="351" spans="1:19" ht="12" customHeight="1">
      <c r="A351" s="41"/>
      <c r="B351" s="80"/>
      <c r="C351" s="43"/>
      <c r="D351" s="44"/>
      <c r="E351" s="44"/>
      <c r="F351" s="45"/>
      <c r="G351" s="45"/>
      <c r="H351" s="45"/>
      <c r="I351" s="45"/>
      <c r="J351" s="44"/>
      <c r="K351" s="44"/>
      <c r="L351" s="44"/>
      <c r="M351" s="44"/>
      <c r="N351" s="44"/>
      <c r="O351" s="44"/>
      <c r="P351" s="44"/>
      <c r="Q351" s="45"/>
      <c r="R351" s="45"/>
      <c r="S351" s="44"/>
    </row>
    <row r="352" spans="1:19" ht="12" customHeight="1">
      <c r="A352" s="41"/>
      <c r="B352" s="80"/>
      <c r="C352" s="43"/>
      <c r="D352" s="44"/>
      <c r="E352" s="44"/>
      <c r="F352" s="45"/>
      <c r="G352" s="45"/>
      <c r="H352" s="45"/>
      <c r="I352" s="45"/>
      <c r="J352" s="44"/>
      <c r="K352" s="44"/>
      <c r="L352" s="44"/>
      <c r="M352" s="44"/>
      <c r="N352" s="44"/>
      <c r="O352" s="44"/>
      <c r="P352" s="44"/>
      <c r="Q352" s="45"/>
      <c r="R352" s="45"/>
      <c r="S352" s="44"/>
    </row>
    <row r="353" spans="1:19" ht="12" customHeight="1">
      <c r="A353" s="41"/>
      <c r="B353" s="80"/>
      <c r="C353" s="43"/>
      <c r="D353" s="44"/>
      <c r="E353" s="44"/>
      <c r="F353" s="45"/>
      <c r="G353" s="45"/>
      <c r="H353" s="45"/>
      <c r="I353" s="45"/>
      <c r="J353" s="44"/>
      <c r="K353" s="44"/>
      <c r="L353" s="44"/>
      <c r="M353" s="44"/>
      <c r="N353" s="44"/>
      <c r="O353" s="44"/>
      <c r="P353" s="44"/>
      <c r="Q353" s="45"/>
      <c r="R353" s="45"/>
      <c r="S353" s="44"/>
    </row>
    <row r="354" spans="1:19" ht="12" customHeight="1">
      <c r="A354" s="46"/>
      <c r="B354" s="81"/>
      <c r="C354" s="47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1:19" ht="12" customHeight="1">
      <c r="A355" s="41"/>
      <c r="B355" s="80"/>
      <c r="C355" s="43"/>
      <c r="D355" s="44"/>
      <c r="E355" s="44"/>
      <c r="F355" s="45"/>
      <c r="G355" s="45"/>
      <c r="H355" s="45"/>
      <c r="I355" s="45"/>
      <c r="J355" s="44"/>
      <c r="K355" s="44"/>
      <c r="L355" s="44"/>
      <c r="M355" s="44"/>
      <c r="N355" s="44"/>
      <c r="O355" s="44"/>
      <c r="P355" s="44"/>
      <c r="Q355" s="45"/>
      <c r="R355" s="45"/>
      <c r="S355" s="44"/>
    </row>
    <row r="356" ht="12" customHeight="1"/>
  </sheetData>
  <sheetProtection/>
  <mergeCells count="113">
    <mergeCell ref="A107:Q107"/>
    <mergeCell ref="B154:B156"/>
    <mergeCell ref="A157:A159"/>
    <mergeCell ref="B157:B159"/>
    <mergeCell ref="A164:A167"/>
    <mergeCell ref="B164:B167"/>
    <mergeCell ref="B21:B23"/>
    <mergeCell ref="B125:B138"/>
    <mergeCell ref="B70:B79"/>
    <mergeCell ref="A70:A79"/>
    <mergeCell ref="A108:A111"/>
    <mergeCell ref="A160:A163"/>
    <mergeCell ref="B160:B163"/>
    <mergeCell ref="A139:A144"/>
    <mergeCell ref="B149:B151"/>
    <mergeCell ref="A149:A151"/>
    <mergeCell ref="A181:A186"/>
    <mergeCell ref="B181:B186"/>
    <mergeCell ref="A152:A153"/>
    <mergeCell ref="B152:B153"/>
    <mergeCell ref="A154:A156"/>
    <mergeCell ref="A118:A124"/>
    <mergeCell ref="B118:B124"/>
    <mergeCell ref="A69:S69"/>
    <mergeCell ref="B139:B144"/>
    <mergeCell ref="A145:A148"/>
    <mergeCell ref="B145:B148"/>
    <mergeCell ref="B108:B111"/>
    <mergeCell ref="A82:S82"/>
    <mergeCell ref="A125:A138"/>
    <mergeCell ref="A116:R116"/>
    <mergeCell ref="A87:A91"/>
    <mergeCell ref="A112:A113"/>
    <mergeCell ref="B112:B113"/>
    <mergeCell ref="A168:A172"/>
    <mergeCell ref="A35:A38"/>
    <mergeCell ref="B35:B38"/>
    <mergeCell ref="A39:A41"/>
    <mergeCell ref="B39:B41"/>
    <mergeCell ref="A85:S85"/>
    <mergeCell ref="B87:B91"/>
    <mergeCell ref="S3:S4"/>
    <mergeCell ref="F3:R3"/>
    <mergeCell ref="A31:S31"/>
    <mergeCell ref="A19:S19"/>
    <mergeCell ref="A8:S8"/>
    <mergeCell ref="A5:S5"/>
    <mergeCell ref="A20:A23"/>
    <mergeCell ref="A10:A16"/>
    <mergeCell ref="B10:B16"/>
    <mergeCell ref="A24:A29"/>
    <mergeCell ref="A1:N1"/>
    <mergeCell ref="E3:E4"/>
    <mergeCell ref="D3:D4"/>
    <mergeCell ref="C3:C4"/>
    <mergeCell ref="B3:B4"/>
    <mergeCell ref="A3:A4"/>
    <mergeCell ref="B227:C227"/>
    <mergeCell ref="B205:R205"/>
    <mergeCell ref="B221:C221"/>
    <mergeCell ref="B222:C222"/>
    <mergeCell ref="B223:C223"/>
    <mergeCell ref="B224:C224"/>
    <mergeCell ref="B217:C217"/>
    <mergeCell ref="B218:C218"/>
    <mergeCell ref="B226:C226"/>
    <mergeCell ref="B225:C225"/>
    <mergeCell ref="B220:C220"/>
    <mergeCell ref="A199:S199"/>
    <mergeCell ref="A194:R194"/>
    <mergeCell ref="B208:C208"/>
    <mergeCell ref="B207:C207"/>
    <mergeCell ref="B214:C214"/>
    <mergeCell ref="B215:C215"/>
    <mergeCell ref="B216:C216"/>
    <mergeCell ref="B213:C213"/>
    <mergeCell ref="B209:C209"/>
    <mergeCell ref="A51:A52"/>
    <mergeCell ref="B51:B52"/>
    <mergeCell ref="A188:R188"/>
    <mergeCell ref="A64:A67"/>
    <mergeCell ref="A191:R191"/>
    <mergeCell ref="B219:C219"/>
    <mergeCell ref="B210:C210"/>
    <mergeCell ref="B211:C211"/>
    <mergeCell ref="B212:C212"/>
    <mergeCell ref="A103:Q103"/>
    <mergeCell ref="A46:A47"/>
    <mergeCell ref="B46:B47"/>
    <mergeCell ref="A61:A63"/>
    <mergeCell ref="B61:B63"/>
    <mergeCell ref="A195:A196"/>
    <mergeCell ref="B195:B196"/>
    <mergeCell ref="A48:A50"/>
    <mergeCell ref="B48:B50"/>
    <mergeCell ref="A53:A60"/>
    <mergeCell ref="B53:B60"/>
    <mergeCell ref="B24:B29"/>
    <mergeCell ref="A44:A45"/>
    <mergeCell ref="B44:B45"/>
    <mergeCell ref="A42:A43"/>
    <mergeCell ref="B42:B43"/>
    <mergeCell ref="A34:S34"/>
    <mergeCell ref="B64:B67"/>
    <mergeCell ref="A178:A180"/>
    <mergeCell ref="B178:B180"/>
    <mergeCell ref="A98:S98"/>
    <mergeCell ref="A94:S94"/>
    <mergeCell ref="B168:B172"/>
    <mergeCell ref="A173:A175"/>
    <mergeCell ref="B173:B175"/>
    <mergeCell ref="A176:A177"/>
    <mergeCell ref="B176:B17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1" r:id="rId1"/>
  <rowBreaks count="14" manualBreakCount="14">
    <brk id="20" max="18" man="1"/>
    <brk id="30" max="18" man="1"/>
    <brk id="52" max="18" man="1"/>
    <brk id="68" max="18" man="1"/>
    <brk id="84" max="18" man="1"/>
    <brk id="102" max="18" man="1"/>
    <brk id="124" max="18" man="1"/>
    <brk id="144" max="18" man="1"/>
    <brk id="167" max="18" man="1"/>
    <brk id="193" max="18" man="1"/>
    <brk id="204" max="18" man="1"/>
    <brk id="226" max="18" man="1"/>
    <brk id="268" max="18" man="1"/>
    <brk id="31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5.00390625" style="99" customWidth="1"/>
    <col min="2" max="2" width="33.25390625" style="99" customWidth="1"/>
    <col min="3" max="12" width="9.125" style="99" customWidth="1"/>
    <col min="13" max="13" width="9.75390625" style="99" customWidth="1"/>
    <col min="14" max="14" width="10.25390625" style="99" customWidth="1"/>
    <col min="15" max="16384" width="9.125" style="99" customWidth="1"/>
  </cols>
  <sheetData>
    <row r="1" spans="1:16" ht="12.75">
      <c r="A1" s="173">
        <v>0</v>
      </c>
      <c r="B1" s="174"/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7" ht="12.75" customHeight="1">
      <c r="A2" s="176" t="s">
        <v>0</v>
      </c>
      <c r="B2" s="178" t="s">
        <v>1</v>
      </c>
      <c r="C2" s="176" t="s">
        <v>67</v>
      </c>
      <c r="D2" s="180" t="s">
        <v>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1:17" ht="76.5">
      <c r="A3" s="177"/>
      <c r="B3" s="179"/>
      <c r="C3" s="177"/>
      <c r="D3" s="1" t="s">
        <v>17</v>
      </c>
      <c r="E3" s="1" t="s">
        <v>32</v>
      </c>
      <c r="F3" s="1" t="s">
        <v>18</v>
      </c>
      <c r="G3" s="1" t="s">
        <v>19</v>
      </c>
      <c r="H3" s="1" t="s">
        <v>5</v>
      </c>
      <c r="I3" s="1" t="s">
        <v>181</v>
      </c>
      <c r="J3" s="1" t="s">
        <v>6</v>
      </c>
      <c r="K3" s="1" t="s">
        <v>31</v>
      </c>
      <c r="L3" s="1" t="s">
        <v>20</v>
      </c>
      <c r="M3" s="57" t="s">
        <v>203</v>
      </c>
      <c r="N3" s="1" t="s">
        <v>273</v>
      </c>
      <c r="O3" s="1" t="s">
        <v>22</v>
      </c>
      <c r="P3" s="1" t="s">
        <v>151</v>
      </c>
      <c r="Q3" s="102"/>
    </row>
    <row r="4" spans="1:17" s="101" customFormat="1" ht="12.75" customHeight="1">
      <c r="A4" s="169"/>
      <c r="B4" s="167" t="s">
        <v>82</v>
      </c>
      <c r="C4" s="3">
        <f aca="true" t="shared" si="0" ref="C4:C50">SUM(D4:Q4)</f>
        <v>11555.2</v>
      </c>
      <c r="D4" s="57"/>
      <c r="E4" s="57">
        <v>6925</v>
      </c>
      <c r="F4" s="57">
        <v>1305.5</v>
      </c>
      <c r="G4" s="57"/>
      <c r="H4" s="57"/>
      <c r="I4" s="57"/>
      <c r="J4" s="57"/>
      <c r="K4" s="57"/>
      <c r="L4" s="57"/>
      <c r="M4" s="100"/>
      <c r="N4" s="57"/>
      <c r="O4" s="57">
        <v>3324.7</v>
      </c>
      <c r="P4" s="57"/>
      <c r="Q4" s="103"/>
    </row>
    <row r="5" spans="1:17" s="101" customFormat="1" ht="12.75" customHeight="1">
      <c r="A5" s="170"/>
      <c r="B5" s="172"/>
      <c r="C5" s="3">
        <f t="shared" si="0"/>
        <v>49860.5</v>
      </c>
      <c r="D5" s="57"/>
      <c r="E5" s="57">
        <v>43200</v>
      </c>
      <c r="F5" s="57">
        <v>2744.6</v>
      </c>
      <c r="G5" s="57"/>
      <c r="H5" s="57"/>
      <c r="I5" s="57"/>
      <c r="J5" s="57"/>
      <c r="K5" s="57"/>
      <c r="L5" s="57"/>
      <c r="M5" s="4">
        <v>3915.9</v>
      </c>
      <c r="N5" s="57"/>
      <c r="O5" s="57"/>
      <c r="P5" s="57"/>
      <c r="Q5" s="103"/>
    </row>
    <row r="6" spans="1:17" s="101" customFormat="1" ht="12.75" customHeight="1">
      <c r="A6" s="171"/>
      <c r="B6" s="168"/>
      <c r="C6" s="3">
        <f t="shared" si="0"/>
        <v>1699.6</v>
      </c>
      <c r="D6" s="57"/>
      <c r="E6" s="57">
        <v>1510</v>
      </c>
      <c r="F6" s="57">
        <v>189.6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103"/>
    </row>
    <row r="7" spans="1:17" s="101" customFormat="1" ht="12.75" customHeight="1">
      <c r="A7" s="4"/>
      <c r="B7" s="51" t="s">
        <v>91</v>
      </c>
      <c r="C7" s="3">
        <f t="shared" si="0"/>
        <v>11.9</v>
      </c>
      <c r="D7" s="3"/>
      <c r="E7" s="3"/>
      <c r="F7" s="3"/>
      <c r="G7" s="3">
        <v>11.9</v>
      </c>
      <c r="H7" s="3"/>
      <c r="I7" s="3"/>
      <c r="J7" s="3"/>
      <c r="K7" s="3"/>
      <c r="L7" s="3"/>
      <c r="M7" s="3"/>
      <c r="N7" s="3"/>
      <c r="O7" s="3"/>
      <c r="P7" s="3"/>
      <c r="Q7" s="103"/>
    </row>
    <row r="8" spans="1:17" s="101" customFormat="1" ht="12.75" customHeight="1">
      <c r="A8" s="4"/>
      <c r="B8" s="51" t="s">
        <v>83</v>
      </c>
      <c r="C8" s="3">
        <f t="shared" si="0"/>
        <v>25</v>
      </c>
      <c r="D8" s="3"/>
      <c r="E8" s="3"/>
      <c r="F8" s="3"/>
      <c r="G8" s="3">
        <v>25</v>
      </c>
      <c r="H8" s="3"/>
      <c r="I8" s="3"/>
      <c r="J8" s="3"/>
      <c r="K8" s="3"/>
      <c r="L8" s="3"/>
      <c r="M8" s="3"/>
      <c r="N8" s="3"/>
      <c r="O8" s="3"/>
      <c r="P8" s="3"/>
      <c r="Q8" s="103"/>
    </row>
    <row r="9" spans="1:17" s="101" customFormat="1" ht="12.75" customHeight="1">
      <c r="A9" s="4"/>
      <c r="B9" s="8" t="s">
        <v>122</v>
      </c>
      <c r="C9" s="3">
        <f t="shared" si="0"/>
        <v>20600</v>
      </c>
      <c r="D9" s="3"/>
      <c r="E9" s="3"/>
      <c r="F9" s="3"/>
      <c r="G9" s="3"/>
      <c r="H9" s="3"/>
      <c r="I9" s="3"/>
      <c r="J9" s="3"/>
      <c r="K9" s="3"/>
      <c r="L9" s="3">
        <v>20600</v>
      </c>
      <c r="M9" s="3"/>
      <c r="N9" s="3"/>
      <c r="O9" s="3"/>
      <c r="P9" s="3"/>
      <c r="Q9" s="103"/>
    </row>
    <row r="10" spans="1:17" s="101" customFormat="1" ht="12.75" customHeight="1">
      <c r="A10" s="4"/>
      <c r="B10" s="8" t="s">
        <v>36</v>
      </c>
      <c r="C10" s="3">
        <f t="shared" si="0"/>
        <v>42914.5</v>
      </c>
      <c r="D10" s="3"/>
      <c r="E10" s="3">
        <v>41558.9</v>
      </c>
      <c r="F10" s="3"/>
      <c r="G10" s="3"/>
      <c r="H10" s="3"/>
      <c r="I10" s="3"/>
      <c r="J10" s="3"/>
      <c r="K10" s="3"/>
      <c r="L10" s="3"/>
      <c r="M10" s="3"/>
      <c r="N10" s="3">
        <v>1355.6</v>
      </c>
      <c r="O10" s="3"/>
      <c r="P10" s="3"/>
      <c r="Q10" s="103"/>
    </row>
    <row r="11" spans="1:17" s="101" customFormat="1" ht="12.75" customHeight="1">
      <c r="A11" s="4"/>
      <c r="B11" s="8" t="s">
        <v>246</v>
      </c>
      <c r="C11" s="3">
        <f t="shared" si="0"/>
        <v>1500</v>
      </c>
      <c r="D11" s="3"/>
      <c r="E11" s="3"/>
      <c r="F11" s="3"/>
      <c r="G11" s="3"/>
      <c r="H11" s="3"/>
      <c r="I11" s="3"/>
      <c r="J11" s="3"/>
      <c r="K11" s="3">
        <v>1500</v>
      </c>
      <c r="L11" s="3"/>
      <c r="M11" s="3"/>
      <c r="N11" s="3"/>
      <c r="O11" s="3"/>
      <c r="P11" s="3"/>
      <c r="Q11" s="103"/>
    </row>
    <row r="12" spans="1:17" s="101" customFormat="1" ht="12.75" customHeight="1">
      <c r="A12" s="4"/>
      <c r="B12" s="8" t="s">
        <v>139</v>
      </c>
      <c r="C12" s="3">
        <f t="shared" si="0"/>
        <v>325</v>
      </c>
      <c r="D12" s="3"/>
      <c r="E12" s="3"/>
      <c r="F12" s="3"/>
      <c r="G12" s="3"/>
      <c r="H12" s="3"/>
      <c r="I12" s="3"/>
      <c r="J12" s="3"/>
      <c r="K12" s="3">
        <v>325</v>
      </c>
      <c r="L12" s="3"/>
      <c r="M12" s="3"/>
      <c r="N12" s="3"/>
      <c r="O12" s="3"/>
      <c r="P12" s="3"/>
      <c r="Q12" s="103"/>
    </row>
    <row r="13" spans="1:17" s="101" customFormat="1" ht="12.75" customHeight="1">
      <c r="A13" s="4"/>
      <c r="B13" s="8" t="s">
        <v>218</v>
      </c>
      <c r="C13" s="3">
        <f t="shared" si="0"/>
        <v>11599</v>
      </c>
      <c r="D13" s="3"/>
      <c r="E13" s="3"/>
      <c r="F13" s="3"/>
      <c r="G13" s="3"/>
      <c r="H13" s="3">
        <v>10000</v>
      </c>
      <c r="I13" s="3"/>
      <c r="J13" s="3"/>
      <c r="K13" s="3">
        <v>1599</v>
      </c>
      <c r="L13" s="3"/>
      <c r="M13" s="3"/>
      <c r="N13" s="3"/>
      <c r="O13" s="3"/>
      <c r="P13" s="3"/>
      <c r="Q13" s="103"/>
    </row>
    <row r="14" spans="1:17" s="101" customFormat="1" ht="12.75" customHeight="1">
      <c r="A14" s="4"/>
      <c r="B14" s="8" t="s">
        <v>78</v>
      </c>
      <c r="C14" s="3">
        <f t="shared" si="0"/>
        <v>4950</v>
      </c>
      <c r="D14" s="3"/>
      <c r="E14" s="3"/>
      <c r="F14" s="3"/>
      <c r="G14" s="3"/>
      <c r="H14" s="3">
        <v>1200</v>
      </c>
      <c r="I14" s="3"/>
      <c r="J14" s="3"/>
      <c r="K14" s="3">
        <v>3750</v>
      </c>
      <c r="L14" s="3"/>
      <c r="M14" s="3"/>
      <c r="N14" s="3"/>
      <c r="O14" s="3"/>
      <c r="P14" s="3"/>
      <c r="Q14" s="103"/>
    </row>
    <row r="15" spans="1:17" s="101" customFormat="1" ht="12.75" customHeight="1">
      <c r="A15" s="4"/>
      <c r="B15" s="8" t="s">
        <v>81</v>
      </c>
      <c r="C15" s="3">
        <f t="shared" si="0"/>
        <v>4108</v>
      </c>
      <c r="D15" s="3"/>
      <c r="E15" s="3">
        <v>2100</v>
      </c>
      <c r="F15" s="3"/>
      <c r="G15" s="3"/>
      <c r="H15" s="3"/>
      <c r="I15" s="3"/>
      <c r="J15" s="3"/>
      <c r="K15" s="3">
        <v>2008</v>
      </c>
      <c r="L15" s="3"/>
      <c r="M15" s="3"/>
      <c r="N15" s="3"/>
      <c r="O15" s="3"/>
      <c r="P15" s="3"/>
      <c r="Q15" s="103"/>
    </row>
    <row r="16" spans="1:17" s="101" customFormat="1" ht="12.75" customHeight="1">
      <c r="A16" s="4"/>
      <c r="B16" s="8" t="s">
        <v>144</v>
      </c>
      <c r="C16" s="3">
        <f t="shared" si="0"/>
        <v>2940</v>
      </c>
      <c r="D16" s="3"/>
      <c r="E16" s="3"/>
      <c r="F16" s="3"/>
      <c r="G16" s="3"/>
      <c r="H16" s="3"/>
      <c r="I16" s="3"/>
      <c r="J16" s="3"/>
      <c r="K16" s="3">
        <v>2940</v>
      </c>
      <c r="L16" s="3"/>
      <c r="M16" s="3"/>
      <c r="N16" s="3"/>
      <c r="O16" s="3"/>
      <c r="P16" s="3"/>
      <c r="Q16" s="103"/>
    </row>
    <row r="17" spans="1:17" s="101" customFormat="1" ht="12.75" customHeight="1">
      <c r="A17" s="4"/>
      <c r="B17" s="8" t="s">
        <v>87</v>
      </c>
      <c r="C17" s="3">
        <f t="shared" si="0"/>
        <v>13500</v>
      </c>
      <c r="D17" s="3"/>
      <c r="E17" s="3"/>
      <c r="F17" s="3"/>
      <c r="G17" s="3"/>
      <c r="H17" s="3"/>
      <c r="I17" s="3"/>
      <c r="J17" s="3"/>
      <c r="K17" s="3">
        <v>13500</v>
      </c>
      <c r="L17" s="3"/>
      <c r="M17" s="3"/>
      <c r="N17" s="3"/>
      <c r="O17" s="3"/>
      <c r="P17" s="3"/>
      <c r="Q17" s="103"/>
    </row>
    <row r="18" spans="1:17" s="101" customFormat="1" ht="12.75" customHeight="1">
      <c r="A18" s="4"/>
      <c r="B18" s="8" t="s">
        <v>220</v>
      </c>
      <c r="C18" s="3">
        <f t="shared" si="0"/>
        <v>3002</v>
      </c>
      <c r="D18" s="3"/>
      <c r="E18" s="3"/>
      <c r="F18" s="3"/>
      <c r="G18" s="3"/>
      <c r="H18" s="3"/>
      <c r="I18" s="3"/>
      <c r="J18" s="3"/>
      <c r="K18" s="3">
        <v>3002</v>
      </c>
      <c r="L18" s="3"/>
      <c r="M18" s="3"/>
      <c r="N18" s="3"/>
      <c r="O18" s="3"/>
      <c r="P18" s="3"/>
      <c r="Q18" s="103"/>
    </row>
    <row r="19" spans="1:17" s="101" customFormat="1" ht="12.75" customHeight="1">
      <c r="A19" s="4"/>
      <c r="B19" s="8" t="s">
        <v>150</v>
      </c>
      <c r="C19" s="3">
        <f t="shared" si="0"/>
        <v>6993.4</v>
      </c>
      <c r="D19" s="3"/>
      <c r="E19" s="3"/>
      <c r="F19" s="3"/>
      <c r="G19" s="3"/>
      <c r="H19" s="3"/>
      <c r="I19" s="3"/>
      <c r="J19" s="3"/>
      <c r="K19" s="3">
        <v>200</v>
      </c>
      <c r="L19" s="3"/>
      <c r="M19" s="3"/>
      <c r="N19" s="3"/>
      <c r="O19" s="3"/>
      <c r="P19" s="3">
        <v>6793.4</v>
      </c>
      <c r="Q19" s="103"/>
    </row>
    <row r="20" spans="1:17" s="101" customFormat="1" ht="12.75" customHeight="1">
      <c r="A20" s="4"/>
      <c r="B20" s="8" t="s">
        <v>222</v>
      </c>
      <c r="C20" s="3">
        <f t="shared" si="0"/>
        <v>2950</v>
      </c>
      <c r="D20" s="3"/>
      <c r="E20" s="3">
        <v>2000</v>
      </c>
      <c r="F20" s="3"/>
      <c r="G20" s="3"/>
      <c r="H20" s="3"/>
      <c r="I20" s="3"/>
      <c r="J20" s="3"/>
      <c r="K20" s="3">
        <v>950</v>
      </c>
      <c r="L20" s="3"/>
      <c r="M20" s="3"/>
      <c r="N20" s="3"/>
      <c r="O20" s="3"/>
      <c r="P20" s="3"/>
      <c r="Q20" s="103"/>
    </row>
    <row r="21" spans="1:17" s="101" customFormat="1" ht="12.75" customHeight="1">
      <c r="A21" s="4"/>
      <c r="B21" s="8" t="s">
        <v>168</v>
      </c>
      <c r="C21" s="3">
        <f t="shared" si="0"/>
        <v>1700</v>
      </c>
      <c r="D21" s="3"/>
      <c r="E21" s="3"/>
      <c r="F21" s="3"/>
      <c r="G21" s="3"/>
      <c r="H21" s="3"/>
      <c r="I21" s="3"/>
      <c r="J21" s="3"/>
      <c r="K21" s="3">
        <v>1700</v>
      </c>
      <c r="L21" s="3"/>
      <c r="M21" s="3"/>
      <c r="N21" s="3"/>
      <c r="O21" s="3"/>
      <c r="P21" s="3"/>
      <c r="Q21" s="103"/>
    </row>
    <row r="22" spans="1:17" s="101" customFormat="1" ht="13.5" customHeight="1">
      <c r="A22" s="4"/>
      <c r="B22" s="8" t="s">
        <v>88</v>
      </c>
      <c r="C22" s="3">
        <f t="shared" si="0"/>
        <v>601</v>
      </c>
      <c r="D22" s="3"/>
      <c r="E22" s="3"/>
      <c r="F22" s="3">
        <v>601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103"/>
    </row>
    <row r="23" spans="1:17" s="101" customFormat="1" ht="12.75" customHeight="1">
      <c r="A23" s="4"/>
      <c r="B23" s="8" t="s">
        <v>125</v>
      </c>
      <c r="C23" s="3">
        <f t="shared" si="0"/>
        <v>64</v>
      </c>
      <c r="D23" s="3"/>
      <c r="E23" s="3"/>
      <c r="F23" s="3"/>
      <c r="G23" s="3"/>
      <c r="H23" s="3"/>
      <c r="I23" s="3"/>
      <c r="J23" s="3"/>
      <c r="K23" s="3">
        <v>64</v>
      </c>
      <c r="L23" s="3"/>
      <c r="M23" s="3"/>
      <c r="N23" s="3"/>
      <c r="O23" s="3"/>
      <c r="P23" s="3"/>
      <c r="Q23" s="103"/>
    </row>
    <row r="24" spans="1:17" s="101" customFormat="1" ht="12.75" customHeight="1">
      <c r="A24" s="4"/>
      <c r="B24" s="8" t="s">
        <v>183</v>
      </c>
      <c r="C24" s="3">
        <f t="shared" si="0"/>
        <v>13.5</v>
      </c>
      <c r="D24" s="3"/>
      <c r="E24" s="3"/>
      <c r="F24" s="3"/>
      <c r="G24" s="3"/>
      <c r="H24" s="3"/>
      <c r="I24" s="3"/>
      <c r="J24" s="3"/>
      <c r="K24" s="3">
        <v>13.5</v>
      </c>
      <c r="L24" s="3"/>
      <c r="M24" s="3"/>
      <c r="N24" s="3"/>
      <c r="O24" s="3"/>
      <c r="P24" s="3"/>
      <c r="Q24" s="103"/>
    </row>
    <row r="25" spans="1:17" s="101" customFormat="1" ht="14.25" customHeight="1">
      <c r="A25" s="4"/>
      <c r="B25" s="51" t="s">
        <v>169</v>
      </c>
      <c r="C25" s="3">
        <f t="shared" si="0"/>
        <v>769.2</v>
      </c>
      <c r="D25" s="3"/>
      <c r="E25" s="3">
        <v>189.6</v>
      </c>
      <c r="F25" s="3">
        <v>579.6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103"/>
    </row>
    <row r="26" spans="1:17" s="101" customFormat="1" ht="14.25" customHeight="1">
      <c r="A26" s="4"/>
      <c r="B26" s="51" t="s">
        <v>206</v>
      </c>
      <c r="C26" s="3">
        <f t="shared" si="0"/>
        <v>70.7</v>
      </c>
      <c r="D26" s="3"/>
      <c r="E26" s="3"/>
      <c r="F26" s="3"/>
      <c r="G26" s="3">
        <v>70.7</v>
      </c>
      <c r="H26" s="3"/>
      <c r="I26" s="3"/>
      <c r="J26" s="3"/>
      <c r="K26" s="3"/>
      <c r="L26" s="3"/>
      <c r="M26" s="3"/>
      <c r="N26" s="3"/>
      <c r="O26" s="3"/>
      <c r="P26" s="3"/>
      <c r="Q26" s="103"/>
    </row>
    <row r="27" spans="1:17" s="101" customFormat="1" ht="12.75" customHeight="1">
      <c r="A27" s="4"/>
      <c r="B27" s="51" t="s">
        <v>269</v>
      </c>
      <c r="C27" s="3">
        <f t="shared" si="0"/>
        <v>170.7</v>
      </c>
      <c r="D27" s="3"/>
      <c r="E27" s="3"/>
      <c r="F27" s="3"/>
      <c r="G27" s="3"/>
      <c r="H27" s="3"/>
      <c r="I27" s="3"/>
      <c r="J27" s="3"/>
      <c r="K27" s="3">
        <v>170.7</v>
      </c>
      <c r="L27" s="3"/>
      <c r="M27" s="3"/>
      <c r="N27" s="3"/>
      <c r="O27" s="3"/>
      <c r="P27" s="3"/>
      <c r="Q27" s="103"/>
    </row>
    <row r="28" spans="1:17" s="101" customFormat="1" ht="12.75" customHeight="1">
      <c r="A28" s="4"/>
      <c r="B28" s="51" t="s">
        <v>185</v>
      </c>
      <c r="C28" s="3">
        <f t="shared" si="0"/>
        <v>4.9</v>
      </c>
      <c r="D28" s="3"/>
      <c r="E28" s="3"/>
      <c r="F28" s="3"/>
      <c r="G28" s="3"/>
      <c r="H28" s="3"/>
      <c r="I28" s="3"/>
      <c r="J28" s="3"/>
      <c r="K28" s="3">
        <v>4.9</v>
      </c>
      <c r="L28" s="3"/>
      <c r="M28" s="3"/>
      <c r="N28" s="3"/>
      <c r="O28" s="3"/>
      <c r="P28" s="3"/>
      <c r="Q28" s="103"/>
    </row>
    <row r="29" spans="1:17" s="101" customFormat="1" ht="12.75" customHeight="1">
      <c r="A29" s="4"/>
      <c r="B29" s="51" t="s">
        <v>173</v>
      </c>
      <c r="C29" s="3">
        <f t="shared" si="0"/>
        <v>82.3</v>
      </c>
      <c r="D29" s="3"/>
      <c r="E29" s="3"/>
      <c r="F29" s="3"/>
      <c r="G29" s="3"/>
      <c r="H29" s="3"/>
      <c r="I29" s="3"/>
      <c r="J29" s="3"/>
      <c r="K29" s="3">
        <v>82.3</v>
      </c>
      <c r="L29" s="3"/>
      <c r="M29" s="3"/>
      <c r="N29" s="3"/>
      <c r="O29" s="3"/>
      <c r="P29" s="3"/>
      <c r="Q29" s="103"/>
    </row>
    <row r="30" spans="1:17" s="101" customFormat="1" ht="12.75" customHeight="1">
      <c r="A30" s="4"/>
      <c r="B30" s="51" t="s">
        <v>89</v>
      </c>
      <c r="C30" s="3">
        <f t="shared" si="0"/>
        <v>935.1</v>
      </c>
      <c r="D30" s="3"/>
      <c r="E30" s="3"/>
      <c r="F30" s="3">
        <v>935.1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103"/>
    </row>
    <row r="31" spans="1:17" s="101" customFormat="1" ht="12.75">
      <c r="A31" s="4"/>
      <c r="B31" s="8" t="s">
        <v>68</v>
      </c>
      <c r="C31" s="3">
        <f t="shared" si="0"/>
        <v>125.5</v>
      </c>
      <c r="D31" s="3"/>
      <c r="E31" s="3"/>
      <c r="F31" s="3">
        <v>125.5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103"/>
    </row>
    <row r="32" spans="1:17" s="101" customFormat="1" ht="12.75">
      <c r="A32" s="4"/>
      <c r="B32" s="8" t="s">
        <v>238</v>
      </c>
      <c r="C32" s="3">
        <f t="shared" si="0"/>
        <v>50</v>
      </c>
      <c r="D32" s="3"/>
      <c r="E32" s="3"/>
      <c r="F32" s="3">
        <v>50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103"/>
    </row>
    <row r="33" spans="1:17" s="101" customFormat="1" ht="12.75">
      <c r="A33" s="165"/>
      <c r="B33" s="167" t="s">
        <v>209</v>
      </c>
      <c r="C33" s="3">
        <f t="shared" si="0"/>
        <v>176286</v>
      </c>
      <c r="D33" s="3"/>
      <c r="E33" s="3"/>
      <c r="F33" s="3"/>
      <c r="G33" s="3"/>
      <c r="H33" s="3"/>
      <c r="I33" s="3"/>
      <c r="J33" s="3"/>
      <c r="K33" s="3">
        <v>176286</v>
      </c>
      <c r="L33" s="3"/>
      <c r="M33" s="3"/>
      <c r="N33" s="3"/>
      <c r="O33" s="3"/>
      <c r="P33" s="3"/>
      <c r="Q33" s="103"/>
    </row>
    <row r="34" spans="1:17" s="101" customFormat="1" ht="12.75">
      <c r="A34" s="166"/>
      <c r="B34" s="168"/>
      <c r="C34" s="3">
        <f t="shared" si="0"/>
        <v>103804</v>
      </c>
      <c r="D34" s="3"/>
      <c r="E34" s="3"/>
      <c r="F34" s="3"/>
      <c r="G34" s="3"/>
      <c r="H34" s="3"/>
      <c r="I34" s="3"/>
      <c r="J34" s="3"/>
      <c r="K34" s="3">
        <v>103804</v>
      </c>
      <c r="L34" s="3"/>
      <c r="M34" s="3"/>
      <c r="N34" s="3"/>
      <c r="O34" s="3"/>
      <c r="P34" s="3"/>
      <c r="Q34" s="103"/>
    </row>
    <row r="35" spans="1:17" s="101" customFormat="1" ht="12.75" customHeight="1">
      <c r="A35" s="4"/>
      <c r="B35" s="8" t="s">
        <v>64</v>
      </c>
      <c r="C35" s="3">
        <f t="shared" si="0"/>
        <v>1352.2</v>
      </c>
      <c r="D35" s="3"/>
      <c r="E35" s="3">
        <v>1352.2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03"/>
    </row>
    <row r="36" spans="1:17" s="101" customFormat="1" ht="12.75" customHeight="1">
      <c r="A36" s="4"/>
      <c r="B36" s="51" t="s">
        <v>86</v>
      </c>
      <c r="C36" s="3">
        <f t="shared" si="0"/>
        <v>2331</v>
      </c>
      <c r="D36" s="3"/>
      <c r="E36" s="3">
        <v>2007</v>
      </c>
      <c r="F36" s="3"/>
      <c r="G36" s="3"/>
      <c r="H36" s="3"/>
      <c r="I36" s="3"/>
      <c r="J36" s="3"/>
      <c r="K36" s="3">
        <v>324</v>
      </c>
      <c r="L36" s="3"/>
      <c r="M36" s="3"/>
      <c r="N36" s="3"/>
      <c r="O36" s="3"/>
      <c r="P36" s="3"/>
      <c r="Q36" s="103"/>
    </row>
    <row r="37" spans="1:17" s="101" customFormat="1" ht="12.75" customHeight="1">
      <c r="A37" s="4"/>
      <c r="B37" s="51" t="s">
        <v>90</v>
      </c>
      <c r="C37" s="3">
        <f t="shared" si="0"/>
        <v>218</v>
      </c>
      <c r="D37" s="3"/>
      <c r="E37" s="3">
        <v>218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3"/>
    </row>
    <row r="38" spans="1:17" s="101" customFormat="1" ht="12.75" customHeight="1">
      <c r="A38" s="4"/>
      <c r="B38" s="51" t="s">
        <v>272</v>
      </c>
      <c r="C38" s="3">
        <f t="shared" si="0"/>
        <v>280.9</v>
      </c>
      <c r="D38" s="3"/>
      <c r="E38" s="3"/>
      <c r="F38" s="3"/>
      <c r="G38" s="3"/>
      <c r="H38" s="3"/>
      <c r="I38" s="3"/>
      <c r="J38" s="3"/>
      <c r="K38" s="3">
        <v>280.9</v>
      </c>
      <c r="L38" s="3"/>
      <c r="M38" s="3"/>
      <c r="N38" s="3"/>
      <c r="O38" s="3"/>
      <c r="P38" s="3"/>
      <c r="Q38" s="103"/>
    </row>
    <row r="39" spans="1:17" s="101" customFormat="1" ht="12.75" customHeight="1">
      <c r="A39" s="4"/>
      <c r="B39" s="51" t="s">
        <v>270</v>
      </c>
      <c r="C39" s="3">
        <f t="shared" si="0"/>
        <v>39</v>
      </c>
      <c r="D39" s="3"/>
      <c r="E39" s="3">
        <v>39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03"/>
    </row>
    <row r="40" spans="1:17" s="101" customFormat="1" ht="15.75" customHeight="1">
      <c r="A40" s="4"/>
      <c r="B40" s="8" t="s">
        <v>62</v>
      </c>
      <c r="C40" s="3">
        <f t="shared" si="0"/>
        <v>18453</v>
      </c>
      <c r="D40" s="3"/>
      <c r="E40" s="3"/>
      <c r="F40" s="3"/>
      <c r="G40" s="3"/>
      <c r="H40" s="3"/>
      <c r="I40" s="3"/>
      <c r="J40" s="3">
        <v>11885</v>
      </c>
      <c r="K40" s="3">
        <v>6568</v>
      </c>
      <c r="L40" s="3"/>
      <c r="M40" s="3"/>
      <c r="N40" s="3"/>
      <c r="O40" s="3"/>
      <c r="P40" s="3"/>
      <c r="Q40" s="103"/>
    </row>
    <row r="41" spans="1:17" s="101" customFormat="1" ht="12.75" customHeight="1">
      <c r="A41" s="4"/>
      <c r="B41" s="8" t="s">
        <v>28</v>
      </c>
      <c r="C41" s="3">
        <f t="shared" si="0"/>
        <v>5943</v>
      </c>
      <c r="D41" s="3"/>
      <c r="E41" s="3"/>
      <c r="F41" s="3"/>
      <c r="G41" s="3"/>
      <c r="H41" s="3"/>
      <c r="I41" s="3"/>
      <c r="J41" s="3"/>
      <c r="K41" s="3">
        <v>5943</v>
      </c>
      <c r="L41" s="3"/>
      <c r="M41" s="3"/>
      <c r="N41" s="3"/>
      <c r="O41" s="3"/>
      <c r="P41" s="3"/>
      <c r="Q41" s="103"/>
    </row>
    <row r="42" spans="1:17" s="101" customFormat="1" ht="12.75" customHeight="1">
      <c r="A42" s="4"/>
      <c r="B42" s="8" t="s">
        <v>30</v>
      </c>
      <c r="C42" s="3">
        <f t="shared" si="0"/>
        <v>6887</v>
      </c>
      <c r="D42" s="3"/>
      <c r="E42" s="3"/>
      <c r="F42" s="3"/>
      <c r="G42" s="3"/>
      <c r="H42" s="3"/>
      <c r="I42" s="3">
        <v>1500</v>
      </c>
      <c r="J42" s="3"/>
      <c r="K42" s="3">
        <v>5387</v>
      </c>
      <c r="L42" s="3"/>
      <c r="M42" s="3"/>
      <c r="N42" s="3"/>
      <c r="O42" s="3"/>
      <c r="P42" s="3"/>
      <c r="Q42" s="103"/>
    </row>
    <row r="43" spans="1:17" s="101" customFormat="1" ht="12.75" customHeight="1">
      <c r="A43" s="4"/>
      <c r="B43" s="8" t="s">
        <v>84</v>
      </c>
      <c r="C43" s="3">
        <f t="shared" si="0"/>
        <v>4647</v>
      </c>
      <c r="D43" s="3"/>
      <c r="E43" s="3"/>
      <c r="F43" s="3"/>
      <c r="G43" s="3"/>
      <c r="H43" s="3"/>
      <c r="I43" s="3"/>
      <c r="J43" s="3"/>
      <c r="K43" s="3">
        <v>4647</v>
      </c>
      <c r="L43" s="3"/>
      <c r="M43" s="3"/>
      <c r="N43" s="3"/>
      <c r="O43" s="3"/>
      <c r="P43" s="3"/>
      <c r="Q43" s="103"/>
    </row>
    <row r="44" spans="1:17" s="101" customFormat="1" ht="12.75" customHeight="1">
      <c r="A44" s="4"/>
      <c r="B44" s="8" t="s">
        <v>29</v>
      </c>
      <c r="C44" s="3">
        <f t="shared" si="0"/>
        <v>16948</v>
      </c>
      <c r="D44" s="3"/>
      <c r="E44" s="3"/>
      <c r="F44" s="3"/>
      <c r="G44" s="3"/>
      <c r="H44" s="3">
        <v>1000</v>
      </c>
      <c r="I44" s="3"/>
      <c r="J44" s="3"/>
      <c r="K44" s="3">
        <v>15948</v>
      </c>
      <c r="L44" s="3"/>
      <c r="M44" s="3"/>
      <c r="N44" s="3"/>
      <c r="O44" s="3"/>
      <c r="P44" s="3"/>
      <c r="Q44" s="103"/>
    </row>
    <row r="45" spans="1:17" s="101" customFormat="1" ht="12.75" customHeight="1">
      <c r="A45" s="4"/>
      <c r="B45" s="8" t="s">
        <v>27</v>
      </c>
      <c r="C45" s="3">
        <f t="shared" si="0"/>
        <v>34534</v>
      </c>
      <c r="D45" s="3"/>
      <c r="E45" s="3"/>
      <c r="F45" s="3"/>
      <c r="G45" s="3"/>
      <c r="H45" s="3"/>
      <c r="I45" s="3"/>
      <c r="J45" s="3"/>
      <c r="K45" s="3">
        <v>34534</v>
      </c>
      <c r="L45" s="3"/>
      <c r="M45" s="3"/>
      <c r="N45" s="3"/>
      <c r="O45" s="3"/>
      <c r="P45" s="3"/>
      <c r="Q45" s="103"/>
    </row>
    <row r="46" spans="1:17" s="101" customFormat="1" ht="12.75" customHeight="1">
      <c r="A46" s="4"/>
      <c r="B46" s="51" t="s">
        <v>268</v>
      </c>
      <c r="C46" s="3">
        <f t="shared" si="0"/>
        <v>31.2</v>
      </c>
      <c r="D46" s="3"/>
      <c r="E46" s="3"/>
      <c r="F46" s="3"/>
      <c r="G46" s="3">
        <v>31.2</v>
      </c>
      <c r="H46" s="3"/>
      <c r="I46" s="3"/>
      <c r="J46" s="3"/>
      <c r="K46" s="3"/>
      <c r="L46" s="3"/>
      <c r="M46" s="3"/>
      <c r="N46" s="3"/>
      <c r="O46" s="3"/>
      <c r="P46" s="3"/>
      <c r="Q46" s="103"/>
    </row>
    <row r="47" spans="1:17" s="101" customFormat="1" ht="12.75" customHeight="1">
      <c r="A47" s="4"/>
      <c r="B47" s="51" t="s">
        <v>266</v>
      </c>
      <c r="C47" s="3">
        <f t="shared" si="0"/>
        <v>20</v>
      </c>
      <c r="D47" s="3"/>
      <c r="E47" s="3"/>
      <c r="F47" s="3"/>
      <c r="G47" s="3">
        <v>20</v>
      </c>
      <c r="H47" s="3"/>
      <c r="I47" s="3"/>
      <c r="J47" s="3"/>
      <c r="K47" s="3"/>
      <c r="L47" s="3"/>
      <c r="M47" s="3"/>
      <c r="N47" s="3"/>
      <c r="O47" s="3"/>
      <c r="P47" s="3"/>
      <c r="Q47" s="103"/>
    </row>
    <row r="48" spans="1:17" s="101" customFormat="1" ht="12.75" customHeight="1">
      <c r="A48" s="4"/>
      <c r="B48" s="51" t="s">
        <v>271</v>
      </c>
      <c r="C48" s="3">
        <f t="shared" si="0"/>
        <v>98</v>
      </c>
      <c r="D48" s="3"/>
      <c r="E48" s="3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03"/>
    </row>
    <row r="49" spans="1:17" s="101" customFormat="1" ht="12.75" customHeight="1">
      <c r="A49" s="4"/>
      <c r="B49" s="8" t="s">
        <v>63</v>
      </c>
      <c r="C49" s="3">
        <f t="shared" si="0"/>
        <v>6179.6</v>
      </c>
      <c r="D49" s="3"/>
      <c r="E49" s="3">
        <v>4737.6</v>
      </c>
      <c r="F49" s="3">
        <v>1442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103"/>
    </row>
    <row r="50" spans="1:17" s="101" customFormat="1" ht="12.75" customHeight="1">
      <c r="A50" s="4"/>
      <c r="B50" s="51" t="s">
        <v>189</v>
      </c>
      <c r="C50" s="3">
        <f t="shared" si="0"/>
        <v>17.5</v>
      </c>
      <c r="D50" s="3"/>
      <c r="E50" s="3"/>
      <c r="F50" s="3">
        <v>17.5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103"/>
    </row>
    <row r="51" spans="1:17" s="101" customFormat="1" ht="12.75" customHeight="1">
      <c r="A51" s="4"/>
      <c r="B51" s="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3"/>
    </row>
    <row r="52" spans="1:17" s="101" customFormat="1" ht="12.75" customHeight="1">
      <c r="A52" s="4"/>
      <c r="B52" s="5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3"/>
    </row>
    <row r="53" spans="1:17" s="101" customFormat="1" ht="12.75" customHeight="1">
      <c r="A53" s="4"/>
      <c r="B53" s="5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3"/>
    </row>
    <row r="54" spans="1:17" s="101" customFormat="1" ht="12.75" customHeight="1">
      <c r="A54" s="4"/>
      <c r="B54" s="5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03"/>
    </row>
    <row r="55" spans="1:17" s="101" customFormat="1" ht="12.75" customHeight="1">
      <c r="A55" s="4"/>
      <c r="B55" s="5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03"/>
    </row>
    <row r="56" spans="1:17" s="101" customFormat="1" ht="12.75" customHeight="1">
      <c r="A56" s="4"/>
      <c r="B56" s="5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03"/>
    </row>
    <row r="57" spans="1:17" s="101" customFormat="1" ht="12.75" customHeight="1">
      <c r="A57" s="4"/>
      <c r="B57" s="5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03"/>
    </row>
    <row r="58" spans="1:17" s="101" customFormat="1" ht="12.75">
      <c r="A58" s="4"/>
      <c r="B58" s="52" t="s">
        <v>43</v>
      </c>
      <c r="C58" s="53">
        <f>SUM(C4:C57)</f>
        <v>561190.4</v>
      </c>
      <c r="D58" s="53">
        <f aca="true" t="shared" si="1" ref="D58:Q58">SUM(D4:D57)</f>
        <v>0</v>
      </c>
      <c r="E58" s="53">
        <f t="shared" si="1"/>
        <v>105935.3</v>
      </c>
      <c r="F58" s="53">
        <f t="shared" si="1"/>
        <v>7990.400000000001</v>
      </c>
      <c r="G58" s="53">
        <f t="shared" si="1"/>
        <v>158.79999999999998</v>
      </c>
      <c r="H58" s="53">
        <f t="shared" si="1"/>
        <v>12200</v>
      </c>
      <c r="I58" s="53">
        <f t="shared" si="1"/>
        <v>1500</v>
      </c>
      <c r="J58" s="53">
        <f t="shared" si="1"/>
        <v>11885</v>
      </c>
      <c r="K58" s="53">
        <f t="shared" si="1"/>
        <v>385531.30000000005</v>
      </c>
      <c r="L58" s="53">
        <f t="shared" si="1"/>
        <v>20600</v>
      </c>
      <c r="M58" s="53">
        <f t="shared" si="1"/>
        <v>3915.9</v>
      </c>
      <c r="N58" s="53">
        <f t="shared" si="1"/>
        <v>1355.6</v>
      </c>
      <c r="O58" s="53">
        <f t="shared" si="1"/>
        <v>3324.7</v>
      </c>
      <c r="P58" s="53">
        <f t="shared" si="1"/>
        <v>6793.4</v>
      </c>
      <c r="Q58" s="104">
        <f t="shared" si="1"/>
        <v>0</v>
      </c>
    </row>
    <row r="59" spans="1:17" s="101" customFormat="1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103"/>
    </row>
    <row r="60" spans="1:17" s="101" customFormat="1" ht="12.75">
      <c r="A60" s="50"/>
      <c r="B60" s="50" t="s">
        <v>69</v>
      </c>
      <c r="C60" s="54">
        <f>Капвложения!E225-C58</f>
        <v>0</v>
      </c>
      <c r="D60" s="54">
        <f>Капвложения!F225-D58</f>
        <v>0</v>
      </c>
      <c r="E60" s="54">
        <f>Капвложения!G225-E58</f>
        <v>0</v>
      </c>
      <c r="F60" s="54">
        <f>Капвложения!H225-F58</f>
        <v>0</v>
      </c>
      <c r="G60" s="54">
        <f>Капвложения!I225-G58</f>
        <v>0</v>
      </c>
      <c r="H60" s="54">
        <f>Капвложения!J225-H58</f>
        <v>0</v>
      </c>
      <c r="I60" s="54">
        <f>Капвложения!K225-I58</f>
        <v>0</v>
      </c>
      <c r="J60" s="54">
        <f>Капвложения!L225-J58</f>
        <v>0</v>
      </c>
      <c r="K60" s="54">
        <f>Капвложения!M225-K58</f>
        <v>0</v>
      </c>
      <c r="L60" s="54">
        <f>Капвложения!N225-L58</f>
        <v>0</v>
      </c>
      <c r="M60" s="54">
        <f>Капвложения!O225-M58</f>
        <v>0</v>
      </c>
      <c r="N60" s="54">
        <f>Капвложения!P225-N58</f>
        <v>0</v>
      </c>
      <c r="O60" s="54">
        <f>Капвложения!Q225-O58</f>
        <v>0</v>
      </c>
      <c r="P60" s="54">
        <f>Капвложения!R225-P58</f>
        <v>0</v>
      </c>
      <c r="Q60" s="103"/>
    </row>
    <row r="61" s="101" customFormat="1" ht="12.75">
      <c r="Q61" s="103"/>
    </row>
    <row r="62" s="101" customFormat="1" ht="12.75">
      <c r="Q62" s="103"/>
    </row>
    <row r="63" s="101" customFormat="1" ht="12.75">
      <c r="Q63" s="103"/>
    </row>
    <row r="64" s="101" customFormat="1" ht="12.75">
      <c r="Q64" s="103"/>
    </row>
    <row r="65" s="101" customFormat="1" ht="12.75">
      <c r="Q65" s="103"/>
    </row>
    <row r="66" s="101" customFormat="1" ht="12.75">
      <c r="Q66" s="103"/>
    </row>
    <row r="67" s="101" customFormat="1" ht="12.75">
      <c r="Q67" s="103"/>
    </row>
    <row r="68" s="101" customFormat="1" ht="12.75">
      <c r="Q68" s="103"/>
    </row>
    <row r="69" s="101" customFormat="1" ht="12.75">
      <c r="Q69" s="103"/>
    </row>
    <row r="70" s="101" customFormat="1" ht="12.75">
      <c r="Q70" s="103"/>
    </row>
    <row r="71" s="101" customFormat="1" ht="12.75">
      <c r="Q71" s="103"/>
    </row>
    <row r="72" s="101" customFormat="1" ht="12.75">
      <c r="Q72" s="103"/>
    </row>
    <row r="73" s="101" customFormat="1" ht="12.75">
      <c r="Q73" s="103"/>
    </row>
    <row r="74" s="101" customFormat="1" ht="12.75">
      <c r="Q74" s="103"/>
    </row>
    <row r="75" s="101" customFormat="1" ht="12.75">
      <c r="Q75" s="103"/>
    </row>
    <row r="76" s="101" customFormat="1" ht="12.75">
      <c r="Q76" s="103"/>
    </row>
    <row r="77" s="101" customFormat="1" ht="12.75">
      <c r="Q77" s="103"/>
    </row>
    <row r="78" s="101" customFormat="1" ht="12.75">
      <c r="Q78" s="103"/>
    </row>
    <row r="79" s="101" customFormat="1" ht="12.75">
      <c r="Q79" s="103"/>
    </row>
    <row r="80" s="101" customFormat="1" ht="12.75">
      <c r="Q80" s="103"/>
    </row>
    <row r="81" s="101" customFormat="1" ht="12.75">
      <c r="Q81" s="103"/>
    </row>
    <row r="82" s="101" customFormat="1" ht="12.75">
      <c r="Q82" s="103"/>
    </row>
    <row r="83" s="101" customFormat="1" ht="12.75">
      <c r="Q83" s="103"/>
    </row>
    <row r="84" s="101" customFormat="1" ht="12.75">
      <c r="Q84" s="103"/>
    </row>
    <row r="85" s="101" customFormat="1" ht="12.75">
      <c r="Q85" s="103"/>
    </row>
    <row r="86" s="101" customFormat="1" ht="12.75">
      <c r="Q86" s="103"/>
    </row>
    <row r="87" s="101" customFormat="1" ht="12.75">
      <c r="Q87" s="103"/>
    </row>
    <row r="88" s="101" customFormat="1" ht="12.75"/>
    <row r="89" s="101" customFormat="1" ht="12.75"/>
    <row r="90" s="101" customFormat="1" ht="12.75"/>
    <row r="91" s="101" customFormat="1" ht="12.75"/>
    <row r="92" s="101" customFormat="1" ht="12.75"/>
    <row r="93" s="101" customFormat="1" ht="12.75"/>
    <row r="94" s="101" customFormat="1" ht="12.75"/>
    <row r="95" s="101" customFormat="1" ht="12.75"/>
    <row r="96" s="101" customFormat="1" ht="12.75"/>
    <row r="97" s="101" customFormat="1" ht="12.75"/>
    <row r="98" s="101" customFormat="1" ht="12.75"/>
    <row r="99" s="101" customFormat="1" ht="12.75"/>
    <row r="100" s="101" customFormat="1" ht="12.75"/>
    <row r="101" s="101" customFormat="1" ht="12.75"/>
    <row r="102" s="101" customFormat="1" ht="12.75"/>
    <row r="103" s="101" customFormat="1" ht="12.75"/>
    <row r="104" s="101" customFormat="1" ht="12.75"/>
    <row r="105" s="101" customFormat="1" ht="12.75"/>
    <row r="106" s="101" customFormat="1" ht="12.75"/>
    <row r="107" s="101" customFormat="1" ht="12.75"/>
    <row r="108" s="101" customFormat="1" ht="12.75"/>
    <row r="109" s="101" customFormat="1" ht="12.75"/>
    <row r="110" s="101" customFormat="1" ht="12.75"/>
    <row r="111" s="101" customFormat="1" ht="12.75"/>
    <row r="112" s="101" customFormat="1" ht="12.75"/>
    <row r="113" s="101" customFormat="1" ht="12.75"/>
    <row r="114" s="101" customFormat="1" ht="12.75"/>
    <row r="115" s="101" customFormat="1" ht="12.75"/>
    <row r="116" s="101" customFormat="1" ht="12.75"/>
    <row r="117" s="101" customFormat="1" ht="12.75"/>
    <row r="118" s="101" customFormat="1" ht="12.75"/>
    <row r="119" s="101" customFormat="1" ht="12.75"/>
    <row r="120" s="101" customFormat="1" ht="12.75"/>
    <row r="121" s="101" customFormat="1" ht="12.75"/>
    <row r="122" s="101" customFormat="1" ht="12.75"/>
    <row r="123" s="101" customFormat="1" ht="12.75"/>
    <row r="124" s="101" customFormat="1" ht="12.75"/>
    <row r="125" s="101" customFormat="1" ht="12.75"/>
    <row r="126" s="101" customFormat="1" ht="12.75"/>
    <row r="127" s="101" customFormat="1" ht="12.75"/>
    <row r="128" s="101" customFormat="1" ht="12.75"/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  <row r="140" s="101" customFormat="1" ht="12.75"/>
    <row r="141" s="101" customFormat="1" ht="12.75"/>
    <row r="142" s="101" customFormat="1" ht="12.75"/>
    <row r="143" s="101" customFormat="1" ht="12.75"/>
    <row r="144" s="101" customFormat="1" ht="12.75"/>
    <row r="145" s="101" customFormat="1" ht="12.75"/>
    <row r="146" s="101" customFormat="1" ht="12.75"/>
    <row r="147" s="101" customFormat="1" ht="12.75"/>
    <row r="148" s="101" customFormat="1" ht="12.75"/>
    <row r="149" s="101" customFormat="1" ht="12.75"/>
    <row r="150" s="101" customFormat="1" ht="12.75"/>
    <row r="151" s="101" customFormat="1" ht="12.75"/>
    <row r="152" s="101" customFormat="1" ht="12.75"/>
    <row r="153" s="101" customFormat="1" ht="12.75"/>
    <row r="154" s="101" customFormat="1" ht="12.75"/>
    <row r="155" s="101" customFormat="1" ht="12.75"/>
    <row r="156" s="101" customFormat="1" ht="12.75"/>
    <row r="157" s="101" customFormat="1" ht="12.75"/>
    <row r="158" s="101" customFormat="1" ht="12.75"/>
    <row r="159" s="101" customFormat="1" ht="12.75"/>
    <row r="160" s="101" customFormat="1" ht="12.75"/>
    <row r="161" s="101" customFormat="1" ht="12.75"/>
    <row r="162" s="101" customFormat="1" ht="12.75"/>
    <row r="163" s="101" customFormat="1" ht="12.75"/>
    <row r="164" s="101" customFormat="1" ht="12.75"/>
  </sheetData>
  <sheetProtection/>
  <mergeCells count="9">
    <mergeCell ref="A33:A34"/>
    <mergeCell ref="B33:B34"/>
    <mergeCell ref="A4:A6"/>
    <mergeCell ref="B4:B6"/>
    <mergeCell ref="A1:P1"/>
    <mergeCell ref="A2:A3"/>
    <mergeCell ref="B2:B3"/>
    <mergeCell ref="C2:C3"/>
    <mergeCell ref="D2:Q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20" sqref="S20"/>
    </sheetView>
  </sheetViews>
  <sheetFormatPr defaultColWidth="9.00390625" defaultRowHeight="12.75"/>
  <cols>
    <col min="1" max="1" width="3.00390625" style="0" customWidth="1"/>
    <col min="2" max="2" width="24.625" style="0" customWidth="1"/>
    <col min="3" max="3" width="13.375" style="0" customWidth="1"/>
    <col min="4" max="4" width="14.125" style="0" customWidth="1"/>
    <col min="5" max="5" width="11.00390625" style="0" customWidth="1"/>
    <col min="6" max="6" width="13.00390625" style="0" customWidth="1"/>
    <col min="7" max="7" width="12.75390625" style="0" customWidth="1"/>
    <col min="8" max="8" width="12.875" style="0" customWidth="1"/>
    <col min="9" max="9" width="13.25390625" style="0" customWidth="1"/>
    <col min="10" max="10" width="14.875" style="0" customWidth="1"/>
  </cols>
  <sheetData>
    <row r="1" spans="2:10" ht="18.75">
      <c r="B1" s="183" t="s">
        <v>274</v>
      </c>
      <c r="C1" s="183"/>
      <c r="D1" s="183"/>
      <c r="E1" s="183"/>
      <c r="F1" s="183"/>
      <c r="G1" s="183"/>
      <c r="H1" s="183"/>
      <c r="I1" s="183"/>
      <c r="J1" s="183"/>
    </row>
    <row r="2" spans="1:10" ht="88.5" customHeight="1">
      <c r="A2" s="56"/>
      <c r="B2" s="55" t="s">
        <v>76</v>
      </c>
      <c r="C2" s="1" t="s">
        <v>73</v>
      </c>
      <c r="D2" s="1" t="s">
        <v>71</v>
      </c>
      <c r="E2" s="1" t="s">
        <v>72</v>
      </c>
      <c r="F2" s="1" t="s">
        <v>74</v>
      </c>
      <c r="G2" s="1" t="s">
        <v>75</v>
      </c>
      <c r="H2" s="1" t="s">
        <v>101</v>
      </c>
      <c r="I2" s="1" t="s">
        <v>93</v>
      </c>
      <c r="J2" s="1" t="s">
        <v>100</v>
      </c>
    </row>
    <row r="3" spans="1:10" ht="27.75" customHeight="1">
      <c r="A3" s="2"/>
      <c r="B3" s="1" t="s">
        <v>15</v>
      </c>
      <c r="C3" s="58"/>
      <c r="D3" s="58">
        <v>4647</v>
      </c>
      <c r="E3" s="59"/>
      <c r="F3" s="58"/>
      <c r="G3" s="58"/>
      <c r="H3" s="58"/>
      <c r="I3" s="59"/>
      <c r="J3" s="58">
        <f aca="true" t="shared" si="0" ref="J3:J26">C3+D3+E3+F3+G3+H3+I3</f>
        <v>4647</v>
      </c>
    </row>
    <row r="4" spans="1:10" ht="14.25" customHeight="1">
      <c r="A4" s="2"/>
      <c r="B4" s="1" t="s">
        <v>7</v>
      </c>
      <c r="C4" s="58"/>
      <c r="D4" s="59"/>
      <c r="E4" s="59"/>
      <c r="F4" s="58">
        <v>11611.4</v>
      </c>
      <c r="G4" s="58"/>
      <c r="H4" s="58"/>
      <c r="I4" s="59"/>
      <c r="J4" s="58">
        <f t="shared" si="0"/>
        <v>11611.4</v>
      </c>
    </row>
    <row r="5" spans="1:10" ht="14.25" customHeight="1">
      <c r="A5" s="2"/>
      <c r="B5" s="1" t="s">
        <v>92</v>
      </c>
      <c r="C5" s="58"/>
      <c r="D5" s="59"/>
      <c r="E5" s="59"/>
      <c r="F5" s="58">
        <v>92775</v>
      </c>
      <c r="G5" s="58"/>
      <c r="H5" s="58"/>
      <c r="I5" s="59"/>
      <c r="J5" s="58">
        <f t="shared" si="0"/>
        <v>92775</v>
      </c>
    </row>
    <row r="6" spans="1:10" ht="14.25" customHeight="1">
      <c r="A6" s="2"/>
      <c r="B6" s="1" t="s">
        <v>9</v>
      </c>
      <c r="C6" s="58"/>
      <c r="D6" s="59"/>
      <c r="E6" s="59"/>
      <c r="F6" s="58">
        <v>1699.6</v>
      </c>
      <c r="G6" s="58"/>
      <c r="H6" s="58"/>
      <c r="I6" s="59"/>
      <c r="J6" s="58">
        <f t="shared" si="0"/>
        <v>1699.6</v>
      </c>
    </row>
    <row r="7" spans="1:10" ht="14.25" customHeight="1">
      <c r="A7" s="2"/>
      <c r="B7" s="1" t="s">
        <v>39</v>
      </c>
      <c r="C7" s="58">
        <v>1382.4</v>
      </c>
      <c r="D7" s="59">
        <v>213.7</v>
      </c>
      <c r="E7" s="59"/>
      <c r="F7" s="58"/>
      <c r="G7" s="58"/>
      <c r="H7" s="58">
        <v>288.5</v>
      </c>
      <c r="I7" s="59">
        <v>401.3</v>
      </c>
      <c r="J7" s="58">
        <f t="shared" si="0"/>
        <v>2285.9</v>
      </c>
    </row>
    <row r="8" spans="1:10" ht="14.25" customHeight="1">
      <c r="A8" s="2"/>
      <c r="B8" s="1" t="s">
        <v>40</v>
      </c>
      <c r="C8" s="58"/>
      <c r="D8" s="59">
        <v>882.3</v>
      </c>
      <c r="E8" s="59"/>
      <c r="F8" s="58">
        <v>589.7</v>
      </c>
      <c r="G8" s="58"/>
      <c r="H8" s="58">
        <v>3639.4</v>
      </c>
      <c r="I8" s="59">
        <v>1107.2</v>
      </c>
      <c r="J8" s="58">
        <f t="shared" si="0"/>
        <v>6218.599999999999</v>
      </c>
    </row>
    <row r="9" spans="1:10" ht="14.25" customHeight="1">
      <c r="A9" s="2"/>
      <c r="B9" s="1" t="s">
        <v>11</v>
      </c>
      <c r="C9" s="58"/>
      <c r="D9" s="59"/>
      <c r="E9" s="59"/>
      <c r="F9" s="58">
        <v>20</v>
      </c>
      <c r="G9" s="58"/>
      <c r="H9" s="58"/>
      <c r="I9" s="59"/>
      <c r="J9" s="58">
        <f t="shared" si="0"/>
        <v>20</v>
      </c>
    </row>
    <row r="10" spans="1:10" ht="14.25" customHeight="1">
      <c r="A10" s="2"/>
      <c r="B10" s="1" t="s">
        <v>94</v>
      </c>
      <c r="C10" s="58">
        <v>525.6</v>
      </c>
      <c r="D10" s="59"/>
      <c r="E10" s="59"/>
      <c r="F10" s="58"/>
      <c r="G10" s="58"/>
      <c r="H10" s="58">
        <v>71.2</v>
      </c>
      <c r="I10" s="59">
        <v>102.2</v>
      </c>
      <c r="J10" s="58">
        <f t="shared" si="0"/>
        <v>699.0000000000001</v>
      </c>
    </row>
    <row r="11" spans="1:10" ht="14.25" customHeight="1">
      <c r="A11" s="2"/>
      <c r="B11" s="1" t="s">
        <v>16</v>
      </c>
      <c r="C11" s="58">
        <v>1500</v>
      </c>
      <c r="D11" s="58"/>
      <c r="E11" s="59"/>
      <c r="F11" s="58"/>
      <c r="G11" s="58"/>
      <c r="H11" s="58"/>
      <c r="I11" s="59"/>
      <c r="J11" s="58">
        <f t="shared" si="0"/>
        <v>1500</v>
      </c>
    </row>
    <row r="12" spans="1:10" ht="14.25" customHeight="1">
      <c r="A12" s="2"/>
      <c r="B12" s="1" t="s">
        <v>42</v>
      </c>
      <c r="C12" s="58"/>
      <c r="D12" s="59"/>
      <c r="E12" s="59"/>
      <c r="F12" s="58"/>
      <c r="G12" s="58"/>
      <c r="H12" s="58">
        <v>11.9</v>
      </c>
      <c r="I12" s="59">
        <v>17.5</v>
      </c>
      <c r="J12" s="58">
        <f t="shared" si="0"/>
        <v>29.4</v>
      </c>
    </row>
    <row r="13" spans="1:10" ht="14.25" customHeight="1">
      <c r="A13" s="2"/>
      <c r="B13" s="1" t="s">
        <v>95</v>
      </c>
      <c r="C13" s="58"/>
      <c r="D13" s="59">
        <v>3683.2</v>
      </c>
      <c r="E13" s="59"/>
      <c r="F13" s="58"/>
      <c r="G13" s="58"/>
      <c r="H13" s="58"/>
      <c r="I13" s="58"/>
      <c r="J13" s="58">
        <f t="shared" si="0"/>
        <v>3683.2</v>
      </c>
    </row>
    <row r="14" spans="1:10" ht="14.25" customHeight="1">
      <c r="A14" s="2"/>
      <c r="B14" s="1" t="s">
        <v>96</v>
      </c>
      <c r="C14" s="58"/>
      <c r="D14" s="59"/>
      <c r="E14" s="59"/>
      <c r="F14" s="58"/>
      <c r="G14" s="58"/>
      <c r="H14" s="58">
        <v>415.9</v>
      </c>
      <c r="I14" s="59">
        <v>83</v>
      </c>
      <c r="J14" s="58">
        <f t="shared" si="0"/>
        <v>498.9</v>
      </c>
    </row>
    <row r="15" spans="1:10" ht="13.5" customHeight="1">
      <c r="A15" s="2"/>
      <c r="B15" s="1" t="s">
        <v>26</v>
      </c>
      <c r="C15" s="58">
        <v>4695</v>
      </c>
      <c r="D15" s="59">
        <v>74956.4</v>
      </c>
      <c r="E15" s="59">
        <v>65363</v>
      </c>
      <c r="F15" s="58">
        <v>56836</v>
      </c>
      <c r="G15" s="58">
        <v>109046</v>
      </c>
      <c r="H15" s="58"/>
      <c r="I15" s="59">
        <v>222</v>
      </c>
      <c r="J15" s="58">
        <f t="shared" si="0"/>
        <v>311118.4</v>
      </c>
    </row>
    <row r="16" spans="1:10" ht="13.5" customHeight="1">
      <c r="A16" s="2"/>
      <c r="B16" s="1" t="s">
        <v>34</v>
      </c>
      <c r="C16" s="58"/>
      <c r="D16" s="59"/>
      <c r="E16" s="59"/>
      <c r="F16" s="58"/>
      <c r="G16" s="58"/>
      <c r="H16" s="58"/>
      <c r="I16" s="59"/>
      <c r="J16" s="58">
        <f t="shared" si="0"/>
        <v>0</v>
      </c>
    </row>
    <row r="17" spans="1:10" ht="13.5" customHeight="1">
      <c r="A17" s="2"/>
      <c r="B17" s="1" t="s">
        <v>99</v>
      </c>
      <c r="C17" s="58"/>
      <c r="D17" s="59"/>
      <c r="E17" s="59"/>
      <c r="F17" s="58"/>
      <c r="G17" s="58"/>
      <c r="H17" s="58"/>
      <c r="I17" s="59"/>
      <c r="J17" s="58">
        <f t="shared" si="0"/>
        <v>0</v>
      </c>
    </row>
    <row r="18" spans="1:10" ht="13.5" customHeight="1">
      <c r="A18" s="2"/>
      <c r="B18" s="1" t="s">
        <v>35</v>
      </c>
      <c r="C18" s="58">
        <v>124404</v>
      </c>
      <c r="D18" s="59"/>
      <c r="E18" s="59"/>
      <c r="F18" s="58"/>
      <c r="G18" s="58"/>
      <c r="H18" s="58"/>
      <c r="I18" s="59"/>
      <c r="J18" s="58">
        <f t="shared" si="0"/>
        <v>124404</v>
      </c>
    </row>
    <row r="19" spans="1:10" ht="13.5" customHeight="1">
      <c r="A19" s="2"/>
      <c r="B19" s="1"/>
      <c r="C19" s="58"/>
      <c r="D19" s="59"/>
      <c r="E19" s="59"/>
      <c r="F19" s="58"/>
      <c r="G19" s="58"/>
      <c r="H19" s="58"/>
      <c r="I19" s="59"/>
      <c r="J19" s="58">
        <f t="shared" si="0"/>
        <v>0</v>
      </c>
    </row>
    <row r="20" spans="1:10" ht="13.5" customHeight="1">
      <c r="A20" s="2"/>
      <c r="B20" s="1"/>
      <c r="C20" s="58"/>
      <c r="D20" s="59"/>
      <c r="E20" s="59"/>
      <c r="F20" s="58"/>
      <c r="G20" s="58"/>
      <c r="H20" s="58"/>
      <c r="I20" s="59"/>
      <c r="J20" s="58">
        <f t="shared" si="0"/>
        <v>0</v>
      </c>
    </row>
    <row r="21" spans="1:10" ht="13.5" customHeight="1">
      <c r="A21" s="2"/>
      <c r="B21" s="1"/>
      <c r="C21" s="58"/>
      <c r="D21" s="59"/>
      <c r="E21" s="59"/>
      <c r="F21" s="58"/>
      <c r="G21" s="58"/>
      <c r="H21" s="58"/>
      <c r="I21" s="59"/>
      <c r="J21" s="58">
        <f t="shared" si="0"/>
        <v>0</v>
      </c>
    </row>
    <row r="22" spans="1:10" ht="13.5" customHeight="1">
      <c r="A22" s="2"/>
      <c r="B22" s="1"/>
      <c r="C22" s="58"/>
      <c r="D22" s="59"/>
      <c r="E22" s="59"/>
      <c r="F22" s="58"/>
      <c r="G22" s="58"/>
      <c r="H22" s="58"/>
      <c r="I22" s="59"/>
      <c r="J22" s="58">
        <f t="shared" si="0"/>
        <v>0</v>
      </c>
    </row>
    <row r="23" spans="1:10" ht="13.5" customHeight="1">
      <c r="A23" s="2"/>
      <c r="B23" s="1"/>
      <c r="C23" s="58"/>
      <c r="D23" s="59"/>
      <c r="E23" s="59"/>
      <c r="F23" s="58"/>
      <c r="G23" s="58"/>
      <c r="H23" s="58"/>
      <c r="I23" s="59"/>
      <c r="J23" s="58">
        <f t="shared" si="0"/>
        <v>0</v>
      </c>
    </row>
    <row r="24" spans="1:10" ht="13.5" customHeight="1">
      <c r="A24" s="2"/>
      <c r="B24" s="1"/>
      <c r="C24" s="58"/>
      <c r="D24" s="59"/>
      <c r="E24" s="59"/>
      <c r="F24" s="58"/>
      <c r="G24" s="58"/>
      <c r="H24" s="58"/>
      <c r="I24" s="59"/>
      <c r="J24" s="58">
        <f t="shared" si="0"/>
        <v>0</v>
      </c>
    </row>
    <row r="25" spans="1:10" ht="13.5" customHeight="1">
      <c r="A25" s="2"/>
      <c r="B25" s="1"/>
      <c r="C25" s="58"/>
      <c r="D25" s="59"/>
      <c r="E25" s="59"/>
      <c r="F25" s="58"/>
      <c r="G25" s="58"/>
      <c r="H25" s="58"/>
      <c r="I25" s="59"/>
      <c r="J25" s="58">
        <f t="shared" si="0"/>
        <v>0</v>
      </c>
    </row>
    <row r="26" spans="1:10" ht="13.5" customHeight="1">
      <c r="A26" s="2"/>
      <c r="B26" s="1"/>
      <c r="C26" s="58"/>
      <c r="D26" s="59"/>
      <c r="E26" s="59"/>
      <c r="F26" s="58"/>
      <c r="G26" s="58"/>
      <c r="H26" s="58"/>
      <c r="I26" s="59"/>
      <c r="J26" s="58">
        <f t="shared" si="0"/>
        <v>0</v>
      </c>
    </row>
    <row r="27" spans="1:10" ht="12.75" customHeight="1">
      <c r="A27" s="5"/>
      <c r="B27" s="49" t="s">
        <v>25</v>
      </c>
      <c r="C27" s="60">
        <f>SUM(C3:C18)</f>
        <v>132507</v>
      </c>
      <c r="D27" s="60">
        <f aca="true" t="shared" si="1" ref="D27:I27">SUM(D3:D18)</f>
        <v>84382.59999999999</v>
      </c>
      <c r="E27" s="60">
        <f t="shared" si="1"/>
        <v>65363</v>
      </c>
      <c r="F27" s="60">
        <f>SUM(F3:F20)</f>
        <v>163531.7</v>
      </c>
      <c r="G27" s="60">
        <f t="shared" si="1"/>
        <v>109046</v>
      </c>
      <c r="H27" s="60">
        <f t="shared" si="1"/>
        <v>4426.9</v>
      </c>
      <c r="I27" s="60">
        <f t="shared" si="1"/>
        <v>1933.2</v>
      </c>
      <c r="J27" s="60">
        <f>SUM(J3:J19)</f>
        <v>561190.4</v>
      </c>
    </row>
    <row r="28" spans="1:10" ht="12.75" customHeight="1">
      <c r="A28" s="105"/>
      <c r="B28" s="106"/>
      <c r="C28" s="107"/>
      <c r="D28" s="107"/>
      <c r="E28" s="107"/>
      <c r="F28" s="107"/>
      <c r="G28" s="107"/>
      <c r="H28" s="107"/>
      <c r="I28" s="107"/>
      <c r="J28" s="107"/>
    </row>
    <row r="29" spans="1:10" ht="12.75" customHeight="1">
      <c r="A29" s="105"/>
      <c r="B29" s="106"/>
      <c r="C29" s="107"/>
      <c r="D29" s="107"/>
      <c r="E29" s="107"/>
      <c r="F29" s="107"/>
      <c r="G29" s="107"/>
      <c r="H29" s="107"/>
      <c r="I29" s="107"/>
      <c r="J29" s="107"/>
    </row>
    <row r="30" spans="2:10" ht="18.75"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ht="12.75">
      <c r="A31" s="108"/>
      <c r="B31" s="109"/>
      <c r="C31" s="110"/>
      <c r="D31" s="110"/>
      <c r="E31" s="110"/>
      <c r="F31" s="110"/>
      <c r="G31" s="110"/>
      <c r="H31" s="110"/>
      <c r="I31" s="110"/>
      <c r="J31" s="110"/>
    </row>
    <row r="32" spans="1:10" ht="12.75">
      <c r="A32" s="111"/>
      <c r="B32" s="110"/>
      <c r="C32" s="112"/>
      <c r="D32" s="112"/>
      <c r="E32" s="113"/>
      <c r="F32" s="112"/>
      <c r="G32" s="112"/>
      <c r="H32" s="112"/>
      <c r="I32" s="113"/>
      <c r="J32" s="112"/>
    </row>
    <row r="33" spans="1:10" ht="12.75">
      <c r="A33" s="111"/>
      <c r="B33" s="110"/>
      <c r="C33" s="112"/>
      <c r="D33" s="113"/>
      <c r="E33" s="113"/>
      <c r="F33" s="112"/>
      <c r="G33" s="112"/>
      <c r="H33" s="112"/>
      <c r="I33" s="113"/>
      <c r="J33" s="112"/>
    </row>
    <row r="34" spans="1:10" ht="12.75">
      <c r="A34" s="111"/>
      <c r="B34" s="110"/>
      <c r="C34" s="112"/>
      <c r="D34" s="113"/>
      <c r="E34" s="113"/>
      <c r="F34" s="112"/>
      <c r="G34" s="112"/>
      <c r="H34" s="112"/>
      <c r="I34" s="113"/>
      <c r="J34" s="112"/>
    </row>
    <row r="35" spans="1:10" ht="12.75">
      <c r="A35" s="111"/>
      <c r="B35" s="110"/>
      <c r="C35" s="112"/>
      <c r="D35" s="113"/>
      <c r="E35" s="113"/>
      <c r="F35" s="112"/>
      <c r="G35" s="112"/>
      <c r="H35" s="112"/>
      <c r="I35" s="113"/>
      <c r="J35" s="112"/>
    </row>
    <row r="36" spans="1:10" ht="12.75">
      <c r="A36" s="111"/>
      <c r="B36" s="110"/>
      <c r="C36" s="112"/>
      <c r="D36" s="113"/>
      <c r="E36" s="113"/>
      <c r="F36" s="112"/>
      <c r="G36" s="112"/>
      <c r="H36" s="112"/>
      <c r="I36" s="113"/>
      <c r="J36" s="112"/>
    </row>
    <row r="37" spans="1:10" ht="12.75">
      <c r="A37" s="111"/>
      <c r="B37" s="110"/>
      <c r="C37" s="112"/>
      <c r="D37" s="113"/>
      <c r="E37" s="113"/>
      <c r="F37" s="112"/>
      <c r="G37" s="112"/>
      <c r="H37" s="112"/>
      <c r="I37" s="113"/>
      <c r="J37" s="112"/>
    </row>
    <row r="38" spans="1:10" ht="12.75">
      <c r="A38" s="111"/>
      <c r="B38" s="110"/>
      <c r="C38" s="112"/>
      <c r="D38" s="113"/>
      <c r="E38" s="113"/>
      <c r="F38" s="112"/>
      <c r="G38" s="112"/>
      <c r="H38" s="112"/>
      <c r="I38" s="113"/>
      <c r="J38" s="112"/>
    </row>
    <row r="39" spans="1:10" ht="12.75">
      <c r="A39" s="111"/>
      <c r="B39" s="110"/>
      <c r="C39" s="112"/>
      <c r="D39" s="113"/>
      <c r="E39" s="113"/>
      <c r="F39" s="112"/>
      <c r="G39" s="112"/>
      <c r="H39" s="112"/>
      <c r="I39" s="113"/>
      <c r="J39" s="112"/>
    </row>
    <row r="40" spans="1:10" ht="12.75">
      <c r="A40" s="111"/>
      <c r="B40" s="110"/>
      <c r="C40" s="112"/>
      <c r="D40" s="112"/>
      <c r="E40" s="113"/>
      <c r="F40" s="112"/>
      <c r="G40" s="112"/>
      <c r="H40" s="112"/>
      <c r="I40" s="113"/>
      <c r="J40" s="112"/>
    </row>
    <row r="41" spans="1:10" ht="12.75">
      <c r="A41" s="111"/>
      <c r="B41" s="110"/>
      <c r="C41" s="112"/>
      <c r="D41" s="113"/>
      <c r="E41" s="113"/>
      <c r="F41" s="112"/>
      <c r="G41" s="112"/>
      <c r="H41" s="112"/>
      <c r="I41" s="113"/>
      <c r="J41" s="112"/>
    </row>
    <row r="42" spans="1:10" ht="12.75">
      <c r="A42" s="111"/>
      <c r="B42" s="110"/>
      <c r="C42" s="112"/>
      <c r="D42" s="112"/>
      <c r="E42" s="113"/>
      <c r="F42" s="112"/>
      <c r="G42" s="112"/>
      <c r="H42" s="112"/>
      <c r="I42" s="112"/>
      <c r="J42" s="112"/>
    </row>
    <row r="43" spans="1:10" ht="12.75">
      <c r="A43" s="111"/>
      <c r="B43" s="110"/>
      <c r="C43" s="112"/>
      <c r="D43" s="113"/>
      <c r="E43" s="113"/>
      <c r="F43" s="112"/>
      <c r="G43" s="112"/>
      <c r="H43" s="112"/>
      <c r="I43" s="113"/>
      <c r="J43" s="112"/>
    </row>
    <row r="44" spans="1:10" ht="12.75">
      <c r="A44" s="111"/>
      <c r="B44" s="110"/>
      <c r="C44" s="112"/>
      <c r="D44" s="113"/>
      <c r="E44" s="113"/>
      <c r="F44" s="112"/>
      <c r="G44" s="112"/>
      <c r="H44" s="112"/>
      <c r="I44" s="113"/>
      <c r="J44" s="112"/>
    </row>
    <row r="45" spans="1:10" ht="12.75">
      <c r="A45" s="111"/>
      <c r="B45" s="110"/>
      <c r="C45" s="112"/>
      <c r="D45" s="113"/>
      <c r="E45" s="113"/>
      <c r="F45" s="112"/>
      <c r="G45" s="112"/>
      <c r="H45" s="112"/>
      <c r="I45" s="113"/>
      <c r="J45" s="112"/>
    </row>
    <row r="46" spans="1:10" ht="12.75">
      <c r="A46" s="111"/>
      <c r="B46" s="110"/>
      <c r="C46" s="112"/>
      <c r="D46" s="113"/>
      <c r="E46" s="113"/>
      <c r="F46" s="112"/>
      <c r="G46" s="112"/>
      <c r="H46" s="112"/>
      <c r="I46" s="113"/>
      <c r="J46" s="112"/>
    </row>
    <row r="47" spans="1:10" ht="12.75">
      <c r="A47" s="111"/>
      <c r="B47" s="110"/>
      <c r="C47" s="112"/>
      <c r="D47" s="113"/>
      <c r="E47" s="113"/>
      <c r="F47" s="112"/>
      <c r="G47" s="112"/>
      <c r="H47" s="112"/>
      <c r="I47" s="113"/>
      <c r="J47" s="112"/>
    </row>
    <row r="48" spans="1:10" ht="12.75">
      <c r="A48" s="111"/>
      <c r="B48" s="110"/>
      <c r="C48" s="112"/>
      <c r="D48" s="113"/>
      <c r="E48" s="113"/>
      <c r="F48" s="112"/>
      <c r="G48" s="112"/>
      <c r="H48" s="112"/>
      <c r="I48" s="113"/>
      <c r="J48" s="112"/>
    </row>
    <row r="49" spans="1:10" ht="12.75">
      <c r="A49" s="111"/>
      <c r="B49" s="110"/>
      <c r="C49" s="112"/>
      <c r="D49" s="113"/>
      <c r="E49" s="113"/>
      <c r="F49" s="112"/>
      <c r="G49" s="112"/>
      <c r="H49" s="112"/>
      <c r="I49" s="113"/>
      <c r="J49" s="112"/>
    </row>
    <row r="50" spans="1:10" ht="12.75">
      <c r="A50" s="111"/>
      <c r="B50" s="110"/>
      <c r="C50" s="112"/>
      <c r="D50" s="113"/>
      <c r="E50" s="113"/>
      <c r="F50" s="112"/>
      <c r="G50" s="112"/>
      <c r="H50" s="112"/>
      <c r="I50" s="113"/>
      <c r="J50" s="112"/>
    </row>
    <row r="51" spans="1:10" ht="12.75">
      <c r="A51" s="111"/>
      <c r="B51" s="110"/>
      <c r="C51" s="112"/>
      <c r="D51" s="113"/>
      <c r="E51" s="113"/>
      <c r="F51" s="112"/>
      <c r="G51" s="112"/>
      <c r="H51" s="112"/>
      <c r="I51" s="113"/>
      <c r="J51" s="112"/>
    </row>
    <row r="52" spans="1:10" ht="12.75">
      <c r="A52" s="111"/>
      <c r="B52" s="110"/>
      <c r="C52" s="112"/>
      <c r="D52" s="113"/>
      <c r="E52" s="113"/>
      <c r="F52" s="112"/>
      <c r="G52" s="112"/>
      <c r="H52" s="112"/>
      <c r="I52" s="113"/>
      <c r="J52" s="112"/>
    </row>
    <row r="53" spans="1:10" ht="12.75">
      <c r="A53" s="111"/>
      <c r="B53" s="110"/>
      <c r="C53" s="112"/>
      <c r="D53" s="113"/>
      <c r="E53" s="113"/>
      <c r="F53" s="112"/>
      <c r="G53" s="112"/>
      <c r="H53" s="112"/>
      <c r="I53" s="113"/>
      <c r="J53" s="112"/>
    </row>
    <row r="54" spans="1:10" ht="12.75">
      <c r="A54" s="111"/>
      <c r="B54" s="110"/>
      <c r="C54" s="112"/>
      <c r="D54" s="113"/>
      <c r="E54" s="113"/>
      <c r="F54" s="112"/>
      <c r="G54" s="112"/>
      <c r="H54" s="112"/>
      <c r="I54" s="113"/>
      <c r="J54" s="112"/>
    </row>
    <row r="55" spans="1:10" ht="12.75">
      <c r="A55" s="111"/>
      <c r="B55" s="110"/>
      <c r="C55" s="112"/>
      <c r="D55" s="113"/>
      <c r="E55" s="113"/>
      <c r="F55" s="112"/>
      <c r="G55" s="112"/>
      <c r="H55" s="112"/>
      <c r="I55" s="113"/>
      <c r="J55" s="112"/>
    </row>
    <row r="56" spans="1:10" ht="12.75">
      <c r="A56" s="105"/>
      <c r="B56" s="106"/>
      <c r="C56" s="107"/>
      <c r="D56" s="107"/>
      <c r="E56" s="107"/>
      <c r="F56" s="107"/>
      <c r="G56" s="107"/>
      <c r="H56" s="107"/>
      <c r="I56" s="107"/>
      <c r="J56" s="107"/>
    </row>
    <row r="57" spans="1:10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</sheetData>
  <sheetProtection/>
  <mergeCells count="2">
    <mergeCell ref="B1:J1"/>
    <mergeCell ref="B30:J30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2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!!!1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!!!</dc:creator>
  <cp:keywords/>
  <dc:description/>
  <cp:lastModifiedBy>Полина</cp:lastModifiedBy>
  <cp:lastPrinted>2016-01-25T18:47:10Z</cp:lastPrinted>
  <dcterms:created xsi:type="dcterms:W3CDTF">2012-12-14T06:05:03Z</dcterms:created>
  <dcterms:modified xsi:type="dcterms:W3CDTF">2016-02-29T12:49:23Z</dcterms:modified>
  <cp:category/>
  <cp:version/>
  <cp:contentType/>
  <cp:contentStatus/>
</cp:coreProperties>
</file>